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Users\admin\Desktop\材料调研\挂网文件\一二批材料集采挂网文件0504(1)\一二批材料集采挂网文件0504\采暖炉2023-05-15\报价清单\"/>
    </mc:Choice>
  </mc:AlternateContent>
  <xr:revisionPtr revIDLastSave="0" documentId="13_ncr:1_{24327CC2-5D2D-424F-8D03-10AECA39BEE4}" xr6:coauthVersionLast="47" xr6:coauthVersionMax="47" xr10:uidLastSave="{00000000-0000-0000-0000-000000000000}"/>
  <bookViews>
    <workbookView xWindow="-120" yWindow="-120" windowWidth="29040" windowHeight="15840" tabRatio="535" activeTab="1" xr2:uid="{00000000-000D-0000-FFFF-FFFF00000000}"/>
  </bookViews>
  <sheets>
    <sheet name="汇总表" sheetId="24" r:id="rId1"/>
    <sheet name="整机进口采暖炉" sheetId="22" r:id="rId2"/>
    <sheet name="国产采暖炉" sheetId="23" r:id="rId3"/>
    <sheet name="壁挂炉辅材" sheetId="25" r:id="rId4"/>
  </sheets>
  <definedNames>
    <definedName name="_xlnm.Print_Area" localSheetId="3">壁挂炉辅材!$A$1:$G$16</definedName>
  </definedNames>
  <calcPr calcId="191029"/>
</workbook>
</file>

<file path=xl/calcChain.xml><?xml version="1.0" encoding="utf-8"?>
<calcChain xmlns="http://schemas.openxmlformats.org/spreadsheetml/2006/main">
  <c r="O25" i="22" l="1"/>
  <c r="O24" i="22"/>
  <c r="O26" i="23"/>
  <c r="O28" i="23"/>
  <c r="O27" i="23"/>
  <c r="G4" i="25"/>
  <c r="H4" i="25" s="1"/>
  <c r="G5" i="25"/>
  <c r="H5" i="25" s="1"/>
  <c r="G6" i="25"/>
  <c r="H6" i="25" s="1"/>
  <c r="G7" i="25"/>
  <c r="H7" i="25" s="1"/>
  <c r="G8" i="25"/>
  <c r="G9" i="25"/>
  <c r="G10" i="25"/>
  <c r="G11" i="25"/>
  <c r="G12" i="25"/>
  <c r="H12" i="25" s="1"/>
  <c r="G3" i="25"/>
  <c r="H3" i="25" s="1"/>
  <c r="H11" i="25"/>
  <c r="H10" i="25"/>
  <c r="H9" i="25"/>
  <c r="H8" i="25"/>
  <c r="J10" i="23"/>
  <c r="J11" i="23"/>
  <c r="J12" i="23"/>
  <c r="B7" i="24" l="1"/>
  <c r="C7" i="24" l="1"/>
  <c r="J24" i="23" l="1"/>
  <c r="K24" i="23" s="1"/>
  <c r="O24" i="23" s="1"/>
  <c r="J23" i="23"/>
  <c r="K23" i="23" s="1"/>
  <c r="O23" i="23" s="1"/>
  <c r="J22" i="23"/>
  <c r="K22" i="23" s="1"/>
  <c r="O22" i="23" s="1"/>
  <c r="J21" i="23"/>
  <c r="K21" i="23" s="1"/>
  <c r="O21" i="23" s="1"/>
  <c r="J20" i="23"/>
  <c r="K20" i="23" s="1"/>
  <c r="O20" i="23" s="1"/>
  <c r="J18" i="23"/>
  <c r="K18" i="23" s="1"/>
  <c r="O18" i="23" s="1"/>
  <c r="J17" i="23"/>
  <c r="K17" i="23" s="1"/>
  <c r="O17" i="23" s="1"/>
  <c r="J16" i="23"/>
  <c r="K16" i="23" s="1"/>
  <c r="O16" i="23" s="1"/>
  <c r="J15" i="23"/>
  <c r="K15" i="23" s="1"/>
  <c r="O15" i="23" s="1"/>
  <c r="J14" i="23"/>
  <c r="K14" i="23" s="1"/>
  <c r="O14" i="23" s="1"/>
  <c r="K12" i="23"/>
  <c r="O12" i="23" s="1"/>
  <c r="K11" i="23"/>
  <c r="O11" i="23" s="1"/>
  <c r="K10" i="23"/>
  <c r="O10" i="23" s="1"/>
  <c r="J8" i="23"/>
  <c r="K8" i="23" s="1"/>
  <c r="O8" i="23" s="1"/>
  <c r="J7" i="23"/>
  <c r="K7" i="23" s="1"/>
  <c r="O7" i="23" s="1"/>
  <c r="J6" i="23"/>
  <c r="K6" i="23" s="1"/>
  <c r="O6" i="23" s="1"/>
  <c r="J5" i="23"/>
  <c r="K5" i="23" s="1"/>
  <c r="O5" i="23" s="1"/>
  <c r="J22" i="22"/>
  <c r="K22" i="22" s="1"/>
  <c r="O22" i="22" s="1"/>
  <c r="J21" i="22"/>
  <c r="K21" i="22" s="1"/>
  <c r="O21" i="22" s="1"/>
  <c r="J20" i="22"/>
  <c r="K20" i="22" s="1"/>
  <c r="O20" i="22" s="1"/>
  <c r="J18" i="22"/>
  <c r="K18" i="22" s="1"/>
  <c r="O18" i="22" s="1"/>
  <c r="J17" i="22"/>
  <c r="K17" i="22" s="1"/>
  <c r="O17" i="22" s="1"/>
  <c r="J16" i="22"/>
  <c r="K16" i="22" s="1"/>
  <c r="O16" i="22" s="1"/>
  <c r="J15" i="22"/>
  <c r="K15" i="22" s="1"/>
  <c r="O15" i="22" s="1"/>
  <c r="J13" i="22"/>
  <c r="K13" i="22" s="1"/>
  <c r="O13" i="22" s="1"/>
  <c r="J12" i="22"/>
  <c r="K12" i="22" s="1"/>
  <c r="O12" i="22" s="1"/>
  <c r="J11" i="22"/>
  <c r="K11" i="22" s="1"/>
  <c r="J10" i="22"/>
  <c r="K10" i="22" s="1"/>
  <c r="O10" i="22" s="1"/>
  <c r="J8" i="22"/>
  <c r="K8" i="22" s="1"/>
  <c r="O8" i="22" s="1"/>
  <c r="J7" i="22"/>
  <c r="K7" i="22" s="1"/>
  <c r="O7" i="22" s="1"/>
  <c r="J6" i="22"/>
  <c r="K6" i="22" s="1"/>
  <c r="O6" i="22" s="1"/>
  <c r="J5" i="22"/>
  <c r="K5" i="22" s="1"/>
  <c r="O5" i="22" s="1"/>
  <c r="O11" i="22" l="1"/>
  <c r="B4" i="24" s="1"/>
  <c r="B6" i="24"/>
  <c r="B5" i="24"/>
  <c r="B3" i="24"/>
  <c r="C3" i="24"/>
  <c r="C5" i="24"/>
  <c r="N26" i="22" l="1"/>
  <c r="B8" i="24"/>
  <c r="C4" i="24"/>
  <c r="N29" i="23"/>
  <c r="C6" i="24"/>
  <c r="C8" i="24" l="1"/>
  <c r="C9" i="24" s="1"/>
</calcChain>
</file>

<file path=xl/sharedStrings.xml><?xml version="1.0" encoding="utf-8"?>
<sst xmlns="http://schemas.openxmlformats.org/spreadsheetml/2006/main" count="258" uniqueCount="104">
  <si>
    <t>序号</t>
  </si>
  <si>
    <t>产品名称</t>
  </si>
  <si>
    <t>品类权重</t>
  </si>
  <si>
    <t>产品型号</t>
  </si>
  <si>
    <t>产品功率</t>
  </si>
  <si>
    <t>产地</t>
  </si>
  <si>
    <t>输出功率
（KW)</t>
  </si>
  <si>
    <t>产品图片</t>
  </si>
  <si>
    <t>设备综合单价
（不含税）</t>
  </si>
  <si>
    <t>税金（13%）</t>
  </si>
  <si>
    <t>设备综合单价
（含税）</t>
  </si>
  <si>
    <t>整机自带标准配件</t>
  </si>
  <si>
    <t>产品权重</t>
  </si>
  <si>
    <t>数量</t>
  </si>
  <si>
    <t>总价</t>
  </si>
  <si>
    <t>进口
两用型冷凝
采暖炉</t>
  </si>
  <si>
    <t>21KW</t>
  </si>
  <si>
    <t>德国</t>
  </si>
  <si>
    <t>20KW</t>
  </si>
  <si>
    <t>锅炉，标准烟囱；
标准固定材料；
随机文件(合格证、保修文件、技术文件)</t>
  </si>
  <si>
    <t>26KW</t>
  </si>
  <si>
    <t>25KW</t>
  </si>
  <si>
    <t>32KW</t>
  </si>
  <si>
    <t>30KW</t>
  </si>
  <si>
    <t>37KW</t>
  </si>
  <si>
    <t>35KW</t>
  </si>
  <si>
    <t>进口
系统型冷凝
采暖炉</t>
  </si>
  <si>
    <t>进口
两用型非冷凝采暖炉</t>
  </si>
  <si>
    <t>22KW</t>
  </si>
  <si>
    <t>27KW</t>
  </si>
  <si>
    <t>24KW</t>
  </si>
  <si>
    <t>31KW</t>
  </si>
  <si>
    <t>28KW</t>
  </si>
  <si>
    <t>39KW</t>
  </si>
  <si>
    <t>34KW</t>
  </si>
  <si>
    <t>进口
系统型非冷凝采暖炉</t>
  </si>
  <si>
    <t>合计</t>
  </si>
  <si>
    <t>报价权重</t>
  </si>
  <si>
    <t>国产
两用型冷凝采暖炉</t>
  </si>
  <si>
    <t>19KW</t>
  </si>
  <si>
    <t>中国</t>
  </si>
  <si>
    <t>18KW</t>
  </si>
  <si>
    <t>36KW</t>
  </si>
  <si>
    <t>国产
系统型冷凝采暖炉</t>
  </si>
  <si>
    <t>国产
两用型非冷凝采暖炉</t>
  </si>
  <si>
    <t>16KW</t>
  </si>
  <si>
    <t>41KW</t>
  </si>
  <si>
    <t>国产
系统型非冷凝采暖炉</t>
  </si>
  <si>
    <t>产品容量</t>
  </si>
  <si>
    <t>尺寸</t>
  </si>
  <si>
    <t>水箱</t>
  </si>
  <si>
    <t>150L</t>
  </si>
  <si>
    <t>200L</t>
  </si>
  <si>
    <t>300L</t>
  </si>
  <si>
    <t>品类权重</t>
    <phoneticPr fontId="23" type="noConversion"/>
  </si>
  <si>
    <t>产品容量</t>
    <phoneticPr fontId="23" type="noConversion"/>
  </si>
  <si>
    <t>尺寸</t>
    <phoneticPr fontId="23" type="noConversion"/>
  </si>
  <si>
    <t>设备综合单价
（不含税）</t>
    <phoneticPr fontId="23" type="noConversion"/>
  </si>
  <si>
    <t>设备综合单价
（含税）</t>
    <phoneticPr fontId="23" type="noConversion"/>
  </si>
  <si>
    <t>整机自带标准配件</t>
    <phoneticPr fontId="23" type="noConversion"/>
  </si>
  <si>
    <t>报价权重</t>
    <phoneticPr fontId="23" type="noConversion"/>
  </si>
  <si>
    <t>数量</t>
    <phoneticPr fontId="23" type="noConversion"/>
  </si>
  <si>
    <t>总价</t>
    <phoneticPr fontId="23" type="noConversion"/>
  </si>
  <si>
    <t>水箱</t>
    <phoneticPr fontId="23" type="noConversion"/>
  </si>
  <si>
    <t>200L</t>
    <phoneticPr fontId="23" type="noConversion"/>
  </si>
  <si>
    <t>300L</t>
    <phoneticPr fontId="23" type="noConversion"/>
  </si>
  <si>
    <t>进口炉</t>
    <phoneticPr fontId="23" type="noConversion"/>
  </si>
  <si>
    <t>国产炉</t>
    <phoneticPr fontId="23" type="noConversion"/>
  </si>
  <si>
    <t>两用型冷凝采暖炉</t>
    <phoneticPr fontId="23" type="noConversion"/>
  </si>
  <si>
    <t>系统型冷凝采暖炉</t>
    <phoneticPr fontId="23" type="noConversion"/>
  </si>
  <si>
    <t>两用型非冷凝采暖炉</t>
    <phoneticPr fontId="23" type="noConversion"/>
  </si>
  <si>
    <t>系统型非冷凝采暖炉</t>
    <phoneticPr fontId="23" type="noConversion"/>
  </si>
  <si>
    <t>合计（进口炉30%+国产炉70%）</t>
    <phoneticPr fontId="23" type="noConversion"/>
  </si>
  <si>
    <t>A档采暖炉价格汇总表</t>
    <phoneticPr fontId="23" type="noConversion"/>
  </si>
  <si>
    <t>A档采暖炉设备报价清单（进口炉）</t>
    <phoneticPr fontId="23" type="noConversion"/>
  </si>
  <si>
    <t>A档采暖炉设备报价清单（国产炉）</t>
    <phoneticPr fontId="23" type="noConversion"/>
  </si>
  <si>
    <t>备注：1、未来两年预估工程量8000户，单品总价=含税单价x单品数量x品类权重x单品权重。
      2、进口炉报价权重30%，国产炉占比70%。
      3、产品型号、产地、产品型号、设备综合单价由厂家自行填写；
      4、清单中产品功率及输出功率可上下浮动2kw，水箱容量可上下浮动20L，如无此类产品需填报参数更高的产品（进口同类产品可替代国产产品）。如产品功率、输出功率与清单不一致，由厂家根据实际情况填写，需备注原清单功率。</t>
    <phoneticPr fontId="23" type="noConversion"/>
  </si>
  <si>
    <t>备注：1、未来两年预估工程量8000户，单品总价=含税单价x单品数量x品类权重x单品权重。
      2、进口炉报价权重30%，国产炉占比70%。
      3、产品型号、产地、产品图片、设备综合单价由厂家自行填写；
      4、清单中产品功率及输出功率可上下浮动2kw，水箱容量可上下浮动20L，如无此类产品需填报参数更高的产品（进口同类产品可替代国产产品）。如产品功率、输出功率与清单不一致，由厂家根据实际情况填写，需备注原清单功率。</t>
    <phoneticPr fontId="23" type="noConversion"/>
  </si>
  <si>
    <t>壁挂炉安装及辅材</t>
    <phoneticPr fontId="23" type="noConversion"/>
  </si>
  <si>
    <t>配件名称</t>
  </si>
  <si>
    <t>规格型号</t>
  </si>
  <si>
    <t>单位</t>
  </si>
  <si>
    <t>品牌/产地</t>
  </si>
  <si>
    <t>税金（13%）</t>
    <phoneticPr fontId="23" type="noConversion"/>
  </si>
  <si>
    <t>0.75米标准烟道，DN100</t>
  </si>
  <si>
    <t>同轴排气烟管组件D60/100_易安装型</t>
  </si>
  <si>
    <t>套</t>
    <phoneticPr fontId="23" type="noConversion"/>
  </si>
  <si>
    <t>0.3米加长烟道</t>
    <phoneticPr fontId="23" type="noConversion"/>
  </si>
  <si>
    <t>同轴排气0.3米延长管D60/100_易安装型</t>
    <phoneticPr fontId="23" type="noConversion"/>
  </si>
  <si>
    <t>个</t>
    <phoneticPr fontId="23" type="noConversion"/>
  </si>
  <si>
    <t>0.5米加长烟道</t>
  </si>
  <si>
    <t>同轴排气0.5米延长管D60/100_易安装型</t>
  </si>
  <si>
    <t>1.0米加长烟道</t>
    <phoneticPr fontId="23" type="noConversion"/>
  </si>
  <si>
    <t>同轴排气1.0米延长管D60/100_易安装型</t>
    <phoneticPr fontId="23" type="noConversion"/>
  </si>
  <si>
    <t>90度弯头DN100</t>
  </si>
  <si>
    <t>同轴排气90度弯头D60/100_延长管接头</t>
  </si>
  <si>
    <t>球阀</t>
  </si>
  <si>
    <t>90度铜球阀</t>
  </si>
  <si>
    <t>软管</t>
  </si>
  <si>
    <t>40厘米金属软管（4分）</t>
    <phoneticPr fontId="23" type="noConversion"/>
  </si>
  <si>
    <t>40厘米金属软管（6分）</t>
    <phoneticPr fontId="23" type="noConversion"/>
  </si>
  <si>
    <t>角阀</t>
    <phoneticPr fontId="23" type="noConversion"/>
  </si>
  <si>
    <t>壁挂炉专用4分角阀</t>
    <phoneticPr fontId="23" type="noConversion"/>
  </si>
  <si>
    <t>壁挂炉专用6分角阀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</si>
</sst>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sz val="11"/>
      <name val="KaiTi"/>
      <family val="3"/>
      <charset val="134"/>
    </font>
    <font>
      <sz val="11"/>
      <name val="等线"/>
      <family val="3"/>
      <charset val="134"/>
      <scheme val="minor"/>
    </font>
    <font>
      <b/>
      <sz val="14"/>
      <name val="楷体"/>
      <family val="3"/>
      <charset val="134"/>
    </font>
    <font>
      <b/>
      <sz val="11"/>
      <name val="楷体"/>
      <family val="3"/>
      <charset val="134"/>
    </font>
    <font>
      <b/>
      <sz val="14"/>
      <name val="KaiTi"/>
      <family val="3"/>
      <charset val="134"/>
    </font>
    <font>
      <sz val="16"/>
      <name val="KaiTi"/>
      <family val="3"/>
      <charset val="134"/>
    </font>
    <font>
      <b/>
      <sz val="8"/>
      <name val="UniversLTCYR-65Bold"/>
      <family val="1"/>
    </font>
    <font>
      <sz val="14"/>
      <name val="KaiTi"/>
      <family val="3"/>
      <charset val="134"/>
    </font>
    <font>
      <sz val="9"/>
      <name val="楷体"/>
      <family val="3"/>
      <charset val="134"/>
    </font>
    <font>
      <sz val="10"/>
      <name val="楷体"/>
      <family val="3"/>
      <charset val="134"/>
    </font>
    <font>
      <b/>
      <sz val="11"/>
      <name val="等线"/>
      <family val="3"/>
      <charset val="134"/>
      <scheme val="minor"/>
    </font>
    <font>
      <b/>
      <sz val="18"/>
      <name val="楷体"/>
      <family val="3"/>
      <charset val="134"/>
    </font>
    <font>
      <sz val="9"/>
      <name val="KaiTi"/>
      <family val="3"/>
      <charset val="134"/>
    </font>
    <font>
      <sz val="10"/>
      <name val="KaiTi"/>
      <family val="3"/>
      <charset val="134"/>
    </font>
    <font>
      <sz val="10"/>
      <color rgb="FFFF0000"/>
      <name val="KaiTi"/>
      <family val="3"/>
      <charset val="134"/>
    </font>
    <font>
      <sz val="11"/>
      <color rgb="FFFF0000"/>
      <name val="KaiTi"/>
      <family val="3"/>
      <charset val="134"/>
    </font>
    <font>
      <sz val="9"/>
      <color rgb="FFFF0000"/>
      <name val="KaiTi"/>
      <family val="3"/>
      <charset val="134"/>
    </font>
    <font>
      <sz val="12"/>
      <color rgb="FFFF0000"/>
      <name val="等线"/>
      <family val="3"/>
      <charset val="134"/>
      <scheme val="minor"/>
    </font>
    <font>
      <sz val="11"/>
      <name val="楷体"/>
      <family val="3"/>
      <charset val="134"/>
    </font>
    <font>
      <sz val="12"/>
      <name val="宋体"/>
      <family val="3"/>
      <charset val="134"/>
    </font>
    <font>
      <sz val="10"/>
      <name val="Helv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b/>
      <sz val="12"/>
      <name val="楷体"/>
      <family val="3"/>
      <charset val="134"/>
    </font>
    <font>
      <b/>
      <sz val="18"/>
      <color theme="1"/>
      <name val="楷体"/>
      <family val="3"/>
      <charset val="134"/>
    </font>
    <font>
      <sz val="14"/>
      <color rgb="FF000000"/>
      <name val="楷体"/>
      <family val="3"/>
      <charset val="134"/>
    </font>
    <font>
      <sz val="12"/>
      <color theme="1"/>
      <name val="楷体"/>
      <family val="3"/>
      <charset val="134"/>
    </font>
    <font>
      <sz val="14"/>
      <color theme="1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43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2" fillId="0" borderId="0"/>
    <xf numFmtId="0" fontId="22" fillId="0" borderId="0"/>
    <xf numFmtId="0" fontId="20" fillId="0" borderId="0"/>
    <xf numFmtId="0" fontId="21" fillId="0" borderId="0"/>
    <xf numFmtId="0" fontId="20" fillId="0" borderId="0">
      <alignment vertical="center"/>
    </xf>
    <xf numFmtId="0" fontId="22" fillId="0" borderId="0">
      <alignment vertical="center"/>
    </xf>
    <xf numFmtId="0" fontId="22" fillId="0" borderId="0"/>
  </cellStyleXfs>
  <cellXfs count="101">
    <xf numFmtId="0" fontId="0" fillId="0" borderId="0" xfId="0"/>
    <xf numFmtId="0" fontId="1" fillId="0" borderId="0" xfId="1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10" applyFont="1" applyAlignment="1">
      <alignment vertical="center"/>
    </xf>
    <xf numFmtId="0" fontId="1" fillId="0" borderId="2" xfId="1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 wrapText="1"/>
    </xf>
    <xf numFmtId="176" fontId="1" fillId="0" borderId="2" xfId="10" applyNumberFormat="1" applyFont="1" applyBorder="1" applyAlignment="1">
      <alignment horizontal="center" vertical="center" wrapText="1"/>
    </xf>
    <xf numFmtId="176" fontId="1" fillId="0" borderId="2" xfId="2" applyNumberFormat="1" applyFont="1" applyFill="1" applyBorder="1" applyAlignment="1">
      <alignment horizontal="center" vertical="center" wrapText="1"/>
    </xf>
    <xf numFmtId="0" fontId="1" fillId="0" borderId="2" xfId="10" applyFont="1" applyBorder="1" applyAlignment="1">
      <alignment horizontal="left" vertical="center" wrapText="1"/>
    </xf>
    <xf numFmtId="9" fontId="1" fillId="0" borderId="2" xfId="1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10" applyFont="1" applyBorder="1" applyAlignment="1">
      <alignment horizontal="left" vertical="center" wrapText="1"/>
    </xf>
    <xf numFmtId="176" fontId="10" fillId="0" borderId="2" xfId="1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2" xfId="10" applyFont="1" applyBorder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 wrapText="1" shrinkToFit="1"/>
      <protection locked="0"/>
    </xf>
    <xf numFmtId="0" fontId="15" fillId="0" borderId="2" xfId="0" applyFont="1" applyBorder="1" applyAlignment="1" applyProtection="1">
      <alignment horizontal="left" vertical="center" wrapText="1" shrinkToFit="1"/>
      <protection locked="0"/>
    </xf>
    <xf numFmtId="0" fontId="16" fillId="0" borderId="2" xfId="0" applyFont="1" applyBorder="1" applyAlignment="1">
      <alignment horizontal="center" vertical="center"/>
    </xf>
    <xf numFmtId="0" fontId="17" fillId="0" borderId="2" xfId="10" applyFont="1" applyBorder="1" applyAlignment="1">
      <alignment horizontal="center" vertical="center"/>
    </xf>
    <xf numFmtId="176" fontId="9" fillId="0" borderId="2" xfId="10" applyNumberFormat="1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/>
    </xf>
    <xf numFmtId="9" fontId="1" fillId="0" borderId="5" xfId="0" applyNumberFormat="1" applyFont="1" applyBorder="1" applyAlignment="1">
      <alignment horizontal="center" vertical="center"/>
    </xf>
    <xf numFmtId="176" fontId="19" fillId="0" borderId="2" xfId="1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6" xfId="10" applyFont="1" applyBorder="1" applyAlignment="1">
      <alignment horizontal="center" vertical="center"/>
    </xf>
    <xf numFmtId="9" fontId="1" fillId="0" borderId="7" xfId="2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/>
    </xf>
    <xf numFmtId="0" fontId="4" fillId="2" borderId="3" xfId="10" applyFont="1" applyFill="1" applyBorder="1" applyAlignment="1">
      <alignment horizontal="center" vertical="center" wrapText="1"/>
    </xf>
    <xf numFmtId="0" fontId="22" fillId="0" borderId="0" xfId="10"/>
    <xf numFmtId="0" fontId="25" fillId="0" borderId="2" xfId="10" applyFont="1" applyBorder="1" applyAlignment="1">
      <alignment horizontal="center" vertical="center"/>
    </xf>
    <xf numFmtId="176" fontId="25" fillId="0" borderId="2" xfId="10" applyNumberFormat="1" applyFont="1" applyBorder="1" applyAlignment="1">
      <alignment horizontal="center" vertical="center"/>
    </xf>
    <xf numFmtId="176" fontId="8" fillId="0" borderId="2" xfId="10" applyNumberFormat="1" applyFont="1" applyBorder="1" applyAlignment="1">
      <alignment horizontal="center" vertical="center"/>
    </xf>
    <xf numFmtId="176" fontId="8" fillId="0" borderId="2" xfId="10" applyNumberFormat="1" applyFont="1" applyBorder="1" applyAlignment="1">
      <alignment horizontal="right" vertical="center"/>
    </xf>
    <xf numFmtId="176" fontId="22" fillId="0" borderId="0" xfId="10" applyNumberFormat="1"/>
    <xf numFmtId="176" fontId="1" fillId="0" borderId="2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4" fillId="2" borderId="3" xfId="1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vertical="center"/>
    </xf>
    <xf numFmtId="176" fontId="2" fillId="0" borderId="0" xfId="10" applyNumberFormat="1" applyFont="1" applyAlignment="1">
      <alignment vertical="center"/>
    </xf>
    <xf numFmtId="9" fontId="1" fillId="0" borderId="2" xfId="2" applyFont="1" applyFill="1" applyBorder="1" applyAlignment="1">
      <alignment horizontal="center" vertical="center" wrapText="1"/>
    </xf>
    <xf numFmtId="0" fontId="22" fillId="0" borderId="0" xfId="9">
      <alignment vertical="center"/>
    </xf>
    <xf numFmtId="0" fontId="27" fillId="0" borderId="2" xfId="9" applyFont="1" applyBorder="1" applyAlignment="1">
      <alignment horizontal="center" vertical="center" wrapText="1"/>
    </xf>
    <xf numFmtId="176" fontId="27" fillId="0" borderId="2" xfId="9" applyNumberFormat="1" applyFont="1" applyBorder="1" applyAlignment="1">
      <alignment horizontal="center" vertical="center" wrapText="1"/>
    </xf>
    <xf numFmtId="0" fontId="28" fillId="0" borderId="2" xfId="9" applyFont="1" applyBorder="1" applyAlignment="1">
      <alignment horizontal="center" vertical="center"/>
    </xf>
    <xf numFmtId="0" fontId="28" fillId="0" borderId="2" xfId="9" applyFont="1" applyBorder="1">
      <alignment vertical="center"/>
    </xf>
    <xf numFmtId="176" fontId="28" fillId="0" borderId="2" xfId="9" applyNumberFormat="1" applyFont="1" applyBorder="1">
      <alignment vertical="center"/>
    </xf>
    <xf numFmtId="0" fontId="29" fillId="0" borderId="2" xfId="9" applyFont="1" applyBorder="1">
      <alignment vertical="center"/>
    </xf>
    <xf numFmtId="176" fontId="29" fillId="0" borderId="2" xfId="9" applyNumberFormat="1" applyFont="1" applyBorder="1">
      <alignment vertical="center"/>
    </xf>
    <xf numFmtId="176" fontId="22" fillId="0" borderId="0" xfId="9" applyNumberFormat="1">
      <alignment vertical="center"/>
    </xf>
    <xf numFmtId="0" fontId="4" fillId="2" borderId="2" xfId="10" applyFont="1" applyFill="1" applyBorder="1" applyAlignment="1">
      <alignment horizontal="center" vertical="center"/>
    </xf>
    <xf numFmtId="43" fontId="4" fillId="2" borderId="3" xfId="1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24" fillId="0" borderId="2" xfId="10" applyFont="1" applyBorder="1" applyAlignment="1">
      <alignment horizontal="center" vertical="center"/>
    </xf>
    <xf numFmtId="0" fontId="25" fillId="0" borderId="2" xfId="1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2" fontId="11" fillId="0" borderId="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4" fillId="2" borderId="2" xfId="10" applyFont="1" applyFill="1" applyBorder="1" applyAlignment="1">
      <alignment horizontal="center" vertical="center"/>
    </xf>
    <xf numFmtId="0" fontId="4" fillId="2" borderId="3" xfId="10" applyFont="1" applyFill="1" applyBorder="1" applyAlignment="1">
      <alignment horizontal="center" vertical="center"/>
    </xf>
    <xf numFmtId="0" fontId="4" fillId="2" borderId="5" xfId="1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0" fontId="12" fillId="0" borderId="0" xfId="6" applyFont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4" fillId="2" borderId="5" xfId="1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0" fontId="5" fillId="0" borderId="3" xfId="10" applyFont="1" applyBorder="1" applyAlignment="1">
      <alignment horizontal="center" vertical="center" wrapText="1"/>
    </xf>
    <xf numFmtId="0" fontId="5" fillId="0" borderId="5" xfId="10" applyFont="1" applyBorder="1" applyAlignment="1">
      <alignment horizontal="center" vertical="center" wrapText="1"/>
    </xf>
    <xf numFmtId="9" fontId="6" fillId="0" borderId="3" xfId="10" applyNumberFormat="1" applyFont="1" applyBorder="1" applyAlignment="1">
      <alignment horizontal="center" vertical="center"/>
    </xf>
    <xf numFmtId="9" fontId="6" fillId="0" borderId="5" xfId="1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176" fontId="4" fillId="2" borderId="2" xfId="1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5" fillId="0" borderId="2" xfId="10" applyFont="1" applyBorder="1" applyAlignment="1">
      <alignment horizontal="center" vertical="center" wrapText="1"/>
    </xf>
    <xf numFmtId="9" fontId="6" fillId="0" borderId="2" xfId="10" applyNumberFormat="1" applyFont="1" applyBorder="1" applyAlignment="1">
      <alignment horizontal="center" vertical="center"/>
    </xf>
    <xf numFmtId="9" fontId="6" fillId="0" borderId="4" xfId="10" applyNumberFormat="1" applyFont="1" applyBorder="1" applyAlignment="1">
      <alignment horizontal="center" vertical="center"/>
    </xf>
    <xf numFmtId="0" fontId="1" fillId="0" borderId="2" xfId="10" applyFont="1" applyBorder="1" applyAlignment="1">
      <alignment horizontal="center" vertical="center"/>
    </xf>
    <xf numFmtId="0" fontId="1" fillId="0" borderId="3" xfId="10" applyFont="1" applyBorder="1" applyAlignment="1">
      <alignment horizontal="center" vertical="center"/>
    </xf>
    <xf numFmtId="0" fontId="1" fillId="0" borderId="4" xfId="10" applyFont="1" applyBorder="1" applyAlignment="1">
      <alignment horizontal="center" vertical="center"/>
    </xf>
    <xf numFmtId="0" fontId="1" fillId="0" borderId="5" xfId="10" applyFont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0" fontId="3" fillId="0" borderId="1" xfId="6" applyFont="1" applyBorder="1" applyAlignment="1">
      <alignment horizontal="center" vertical="center" wrapText="1"/>
    </xf>
    <xf numFmtId="0" fontId="26" fillId="0" borderId="9" xfId="9" applyFont="1" applyBorder="1" applyAlignment="1">
      <alignment horizontal="center" vertical="center"/>
    </xf>
    <xf numFmtId="0" fontId="26" fillId="0" borderId="1" xfId="9" applyFont="1" applyBorder="1" applyAlignment="1">
      <alignment horizontal="center" vertical="center"/>
    </xf>
  </cellXfs>
  <cellStyles count="11">
    <cellStyle name="Normal 2" xfId="6" xr:uid="{00000000-0005-0000-0000-00002D000000}"/>
    <cellStyle name="百分比" xfId="2" builtinId="5"/>
    <cellStyle name="百分比 2" xfId="3" xr:uid="{00000000-0005-0000-0000-00000D000000}"/>
    <cellStyle name="常规" xfId="0" builtinId="0"/>
    <cellStyle name="常规 2" xfId="8" xr:uid="{00000000-0005-0000-0000-000036000000}"/>
    <cellStyle name="常规 3" xfId="9" xr:uid="{00000000-0005-0000-0000-000037000000}"/>
    <cellStyle name="常规 5" xfId="10" xr:uid="{00000000-0005-0000-0000-000038000000}"/>
    <cellStyle name="常规 5 2" xfId="4" xr:uid="{00000000-0005-0000-0000-000012000000}"/>
    <cellStyle name="常规 5 2 2" xfId="5" xr:uid="{00000000-0005-0000-0000-000016000000}"/>
    <cellStyle name="千位分隔" xfId="1" builtinId="3"/>
    <cellStyle name="样式 1 2 6" xfId="7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9788-26D9-4719-93E4-DCEBC1ED135C}">
  <dimension ref="A1:C9"/>
  <sheetViews>
    <sheetView workbookViewId="0">
      <selection activeCell="H9" sqref="H9"/>
    </sheetView>
  </sheetViews>
  <sheetFormatPr defaultColWidth="9" defaultRowHeight="14.25"/>
  <cols>
    <col min="1" max="1" width="21.5" style="31" customWidth="1"/>
    <col min="2" max="3" width="23.375" style="36" customWidth="1"/>
    <col min="4" max="4" width="14" style="31" customWidth="1"/>
    <col min="5" max="16384" width="9" style="31"/>
  </cols>
  <sheetData>
    <row r="1" spans="1:3" ht="39.75" customHeight="1">
      <c r="A1" s="55" t="s">
        <v>73</v>
      </c>
      <c r="B1" s="55"/>
      <c r="C1" s="55"/>
    </row>
    <row r="2" spans="1:3" ht="33.75" customHeight="1">
      <c r="A2" s="32"/>
      <c r="B2" s="33" t="s">
        <v>66</v>
      </c>
      <c r="C2" s="33" t="s">
        <v>67</v>
      </c>
    </row>
    <row r="3" spans="1:3" ht="60" customHeight="1">
      <c r="A3" s="32" t="s">
        <v>68</v>
      </c>
      <c r="B3" s="34">
        <f>整机进口采暖炉!O5+整机进口采暖炉!O6+整机进口采暖炉!O7+整机进口采暖炉!O8</f>
        <v>0</v>
      </c>
      <c r="C3" s="34">
        <f>国产采暖炉!O5+国产采暖炉!O6+国产采暖炉!O7+国产采暖炉!O8</f>
        <v>0</v>
      </c>
    </row>
    <row r="4" spans="1:3" ht="60" customHeight="1">
      <c r="A4" s="32" t="s">
        <v>69</v>
      </c>
      <c r="B4" s="34">
        <f>整机进口采暖炉!O10+整机进口采暖炉!O11+整机进口采暖炉!O12+整机进口采暖炉!O13</f>
        <v>0</v>
      </c>
      <c r="C4" s="34">
        <f>国产采暖炉!O10+国产采暖炉!O11+国产采暖炉!O12</f>
        <v>0</v>
      </c>
    </row>
    <row r="5" spans="1:3" ht="60" customHeight="1">
      <c r="A5" s="32" t="s">
        <v>70</v>
      </c>
      <c r="B5" s="34">
        <f>整机进口采暖炉!O15+整机进口采暖炉!O16+整机进口采暖炉!O17+整机进口采暖炉!O18</f>
        <v>0</v>
      </c>
      <c r="C5" s="34">
        <f>国产采暖炉!O14+国产采暖炉!O15+国产采暖炉!O16+国产采暖炉!O17+国产采暖炉!O18</f>
        <v>0</v>
      </c>
    </row>
    <row r="6" spans="1:3" ht="60" customHeight="1">
      <c r="A6" s="32" t="s">
        <v>71</v>
      </c>
      <c r="B6" s="34">
        <f>整机进口采暖炉!O20+整机进口采暖炉!O21+整机进口采暖炉!O22</f>
        <v>0</v>
      </c>
      <c r="C6" s="34">
        <f>国产采暖炉!O20+国产采暖炉!O21+国产采暖炉!O22+国产采暖炉!O23+国产采暖炉!O24</f>
        <v>0</v>
      </c>
    </row>
    <row r="7" spans="1:3" ht="60" customHeight="1">
      <c r="A7" s="32" t="s">
        <v>63</v>
      </c>
      <c r="B7" s="34">
        <f>整机进口采暖炉!O24+整机进口采暖炉!O25</f>
        <v>0</v>
      </c>
      <c r="C7" s="34">
        <f>国产采暖炉!O26+国产采暖炉!O27+国产采暖炉!O28</f>
        <v>0</v>
      </c>
    </row>
    <row r="8" spans="1:3" ht="60" customHeight="1">
      <c r="A8" s="32" t="s">
        <v>62</v>
      </c>
      <c r="B8" s="35">
        <f>SUM(B3:B7)</f>
        <v>0</v>
      </c>
      <c r="C8" s="35">
        <f>SUM(C3:C7)</f>
        <v>0</v>
      </c>
    </row>
    <row r="9" spans="1:3" ht="60" customHeight="1">
      <c r="A9" s="56" t="s">
        <v>72</v>
      </c>
      <c r="B9" s="56"/>
      <c r="C9" s="35">
        <f>0.3*B8+0.7*C8</f>
        <v>0</v>
      </c>
    </row>
  </sheetData>
  <mergeCells count="2">
    <mergeCell ref="A1:C1"/>
    <mergeCell ref="A9:B9"/>
  </mergeCells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topLeftCell="A13" zoomScale="85" zoomScaleNormal="85" workbookViewId="0">
      <selection activeCell="A26" sqref="A26:L26"/>
    </sheetView>
  </sheetViews>
  <sheetFormatPr defaultColWidth="9" defaultRowHeight="14.25"/>
  <cols>
    <col min="1" max="1" width="4.875" style="2" customWidth="1"/>
    <col min="2" max="3" width="9" style="2"/>
    <col min="4" max="4" width="15.75" style="2" customWidth="1"/>
    <col min="5" max="5" width="8.25" style="2" customWidth="1"/>
    <col min="6" max="6" width="6.25" style="2" customWidth="1"/>
    <col min="7" max="7" width="9.75" style="2" customWidth="1"/>
    <col min="8" max="8" width="27.375" style="2" customWidth="1"/>
    <col min="9" max="9" width="18.875" style="2" customWidth="1"/>
    <col min="10" max="10" width="10.75" style="2" customWidth="1"/>
    <col min="11" max="12" width="17.25" style="2" customWidth="1"/>
    <col min="13" max="14" width="9" style="2"/>
    <col min="15" max="15" width="11.875" style="40" customWidth="1"/>
    <col min="16" max="16384" width="9" style="2"/>
  </cols>
  <sheetData>
    <row r="1" spans="1:15" ht="17.45" customHeight="1">
      <c r="A1" s="72" t="s">
        <v>74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</row>
    <row r="2" spans="1:15" ht="17.45" customHeight="1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</row>
    <row r="3" spans="1:15" ht="19.350000000000001" customHeight="1">
      <c r="A3" s="61" t="s">
        <v>0</v>
      </c>
      <c r="B3" s="62" t="s">
        <v>1</v>
      </c>
      <c r="C3" s="62" t="s">
        <v>2</v>
      </c>
      <c r="D3" s="62" t="s">
        <v>3</v>
      </c>
      <c r="E3" s="61" t="s">
        <v>4</v>
      </c>
      <c r="F3" s="61" t="s">
        <v>5</v>
      </c>
      <c r="G3" s="74" t="s">
        <v>6</v>
      </c>
      <c r="H3" s="74" t="s">
        <v>7</v>
      </c>
      <c r="I3" s="74" t="s">
        <v>8</v>
      </c>
      <c r="J3" s="79" t="s">
        <v>9</v>
      </c>
      <c r="K3" s="74" t="s">
        <v>10</v>
      </c>
      <c r="L3" s="74" t="s">
        <v>11</v>
      </c>
      <c r="M3" s="74" t="s">
        <v>12</v>
      </c>
      <c r="N3" s="86" t="s">
        <v>13</v>
      </c>
      <c r="O3" s="87" t="s">
        <v>14</v>
      </c>
    </row>
    <row r="4" spans="1:15" ht="22.35" customHeight="1">
      <c r="A4" s="61"/>
      <c r="B4" s="63"/>
      <c r="C4" s="63"/>
      <c r="D4" s="63"/>
      <c r="E4" s="61"/>
      <c r="F4" s="61"/>
      <c r="G4" s="63"/>
      <c r="H4" s="78"/>
      <c r="I4" s="78"/>
      <c r="J4" s="80"/>
      <c r="K4" s="78"/>
      <c r="L4" s="78"/>
      <c r="M4" s="78"/>
      <c r="N4" s="86"/>
      <c r="O4" s="87"/>
    </row>
    <row r="5" spans="1:15" s="16" customFormat="1" ht="81.95" customHeight="1">
      <c r="A5" s="17">
        <v>1</v>
      </c>
      <c r="B5" s="64" t="s">
        <v>15</v>
      </c>
      <c r="C5" s="68">
        <v>0.15</v>
      </c>
      <c r="D5" s="18"/>
      <c r="E5" s="12" t="s">
        <v>16</v>
      </c>
      <c r="F5" s="17" t="s">
        <v>17</v>
      </c>
      <c r="G5" s="12" t="s">
        <v>18</v>
      </c>
      <c r="H5" s="75"/>
      <c r="I5" s="22"/>
      <c r="J5" s="8">
        <f t="shared" ref="J5:J13" si="0">I5*13%</f>
        <v>0</v>
      </c>
      <c r="K5" s="8">
        <f t="shared" ref="K5:K13" si="1">I5+J5</f>
        <v>0</v>
      </c>
      <c r="L5" s="13" t="s">
        <v>19</v>
      </c>
      <c r="M5" s="23">
        <v>0.25</v>
      </c>
      <c r="N5" s="11">
        <v>8000</v>
      </c>
      <c r="O5" s="37">
        <f>K5*N5*C5*M5</f>
        <v>0</v>
      </c>
    </row>
    <row r="6" spans="1:15" s="16" customFormat="1" ht="81.95" customHeight="1">
      <c r="A6" s="17">
        <v>2</v>
      </c>
      <c r="B6" s="65"/>
      <c r="C6" s="69"/>
      <c r="D6" s="18"/>
      <c r="E6" s="12" t="s">
        <v>20</v>
      </c>
      <c r="F6" s="17" t="s">
        <v>17</v>
      </c>
      <c r="G6" s="12" t="s">
        <v>21</v>
      </c>
      <c r="H6" s="76"/>
      <c r="I6" s="22"/>
      <c r="J6" s="8">
        <f t="shared" si="0"/>
        <v>0</v>
      </c>
      <c r="K6" s="8">
        <f t="shared" ref="K6" si="2">I6+J6</f>
        <v>0</v>
      </c>
      <c r="L6" s="13" t="s">
        <v>19</v>
      </c>
      <c r="M6" s="24">
        <v>0.4</v>
      </c>
      <c r="N6" s="11">
        <v>8000</v>
      </c>
      <c r="O6" s="37">
        <f>K6*N6*C5*M6</f>
        <v>0</v>
      </c>
    </row>
    <row r="7" spans="1:15" s="16" customFormat="1" ht="81.95" customHeight="1">
      <c r="A7" s="17">
        <v>3</v>
      </c>
      <c r="B7" s="65"/>
      <c r="C7" s="69"/>
      <c r="D7" s="18"/>
      <c r="E7" s="12" t="s">
        <v>22</v>
      </c>
      <c r="F7" s="17" t="s">
        <v>17</v>
      </c>
      <c r="G7" s="12" t="s">
        <v>23</v>
      </c>
      <c r="H7" s="76"/>
      <c r="I7" s="22"/>
      <c r="J7" s="8">
        <f t="shared" si="0"/>
        <v>0</v>
      </c>
      <c r="K7" s="8">
        <f t="shared" si="1"/>
        <v>0</v>
      </c>
      <c r="L7" s="13" t="s">
        <v>19</v>
      </c>
      <c r="M7" s="24">
        <v>0.2</v>
      </c>
      <c r="N7" s="11">
        <v>8000</v>
      </c>
      <c r="O7" s="37">
        <f>K7*N7*C5*M7</f>
        <v>0</v>
      </c>
    </row>
    <row r="8" spans="1:15" s="16" customFormat="1" ht="81.95" customHeight="1">
      <c r="A8" s="17">
        <v>4</v>
      </c>
      <c r="B8" s="66"/>
      <c r="C8" s="70"/>
      <c r="D8" s="19"/>
      <c r="E8" s="20" t="s">
        <v>24</v>
      </c>
      <c r="F8" s="21" t="s">
        <v>17</v>
      </c>
      <c r="G8" s="20" t="s">
        <v>25</v>
      </c>
      <c r="H8" s="77"/>
      <c r="I8" s="22"/>
      <c r="J8" s="8">
        <f t="shared" si="0"/>
        <v>0</v>
      </c>
      <c r="K8" s="8">
        <f t="shared" si="1"/>
        <v>0</v>
      </c>
      <c r="L8" s="13" t="s">
        <v>19</v>
      </c>
      <c r="M8" s="24">
        <v>0.15</v>
      </c>
      <c r="N8" s="11">
        <v>8000</v>
      </c>
      <c r="O8" s="37">
        <f>K8*N8*C5*M8</f>
        <v>0</v>
      </c>
    </row>
    <row r="9" spans="1:15" s="16" customFormat="1" ht="30" customHeight="1">
      <c r="O9" s="38"/>
    </row>
    <row r="10" spans="1:15" s="16" customFormat="1" ht="81.95" customHeight="1">
      <c r="A10" s="17">
        <v>5</v>
      </c>
      <c r="B10" s="64" t="s">
        <v>26</v>
      </c>
      <c r="C10" s="68">
        <v>0.1</v>
      </c>
      <c r="D10" s="18"/>
      <c r="E10" s="12" t="s">
        <v>16</v>
      </c>
      <c r="F10" s="17" t="s">
        <v>17</v>
      </c>
      <c r="G10" s="12" t="s">
        <v>18</v>
      </c>
      <c r="H10" s="75"/>
      <c r="I10" s="25"/>
      <c r="J10" s="8">
        <f t="shared" si="0"/>
        <v>0</v>
      </c>
      <c r="K10" s="8">
        <f t="shared" si="1"/>
        <v>0</v>
      </c>
      <c r="L10" s="13" t="s">
        <v>19</v>
      </c>
      <c r="M10" s="23">
        <v>0.2</v>
      </c>
      <c r="N10" s="11">
        <v>8000</v>
      </c>
      <c r="O10" s="37">
        <f>K10*N10*C10*M10</f>
        <v>0</v>
      </c>
    </row>
    <row r="11" spans="1:15" s="16" customFormat="1" ht="81.95" customHeight="1">
      <c r="A11" s="17">
        <v>6</v>
      </c>
      <c r="B11" s="65"/>
      <c r="C11" s="69"/>
      <c r="D11" s="18"/>
      <c r="E11" s="12" t="s">
        <v>20</v>
      </c>
      <c r="F11" s="17" t="s">
        <v>17</v>
      </c>
      <c r="G11" s="12" t="s">
        <v>21</v>
      </c>
      <c r="H11" s="76"/>
      <c r="I11" s="25"/>
      <c r="J11" s="8">
        <f t="shared" si="0"/>
        <v>0</v>
      </c>
      <c r="K11" s="8">
        <f t="shared" ref="K11" si="3">I11+J11</f>
        <v>0</v>
      </c>
      <c r="L11" s="13" t="s">
        <v>19</v>
      </c>
      <c r="M11" s="24">
        <v>0.5</v>
      </c>
      <c r="N11" s="11">
        <v>8000</v>
      </c>
      <c r="O11" s="37">
        <f>K11*N11*C10*M11</f>
        <v>0</v>
      </c>
    </row>
    <row r="12" spans="1:15" s="16" customFormat="1" ht="81.95" customHeight="1">
      <c r="A12" s="17">
        <v>7</v>
      </c>
      <c r="B12" s="65"/>
      <c r="C12" s="69"/>
      <c r="D12" s="18"/>
      <c r="E12" s="12" t="s">
        <v>22</v>
      </c>
      <c r="F12" s="17" t="s">
        <v>17</v>
      </c>
      <c r="G12" s="12" t="s">
        <v>23</v>
      </c>
      <c r="H12" s="76"/>
      <c r="I12" s="25"/>
      <c r="J12" s="8">
        <f t="shared" si="0"/>
        <v>0</v>
      </c>
      <c r="K12" s="8">
        <f t="shared" si="1"/>
        <v>0</v>
      </c>
      <c r="L12" s="13" t="s">
        <v>19</v>
      </c>
      <c r="M12" s="24">
        <v>0.2</v>
      </c>
      <c r="N12" s="11">
        <v>8000</v>
      </c>
      <c r="O12" s="37">
        <f>K12*N12*C10*M12</f>
        <v>0</v>
      </c>
    </row>
    <row r="13" spans="1:15" s="16" customFormat="1" ht="81.95" customHeight="1">
      <c r="A13" s="17">
        <v>8</v>
      </c>
      <c r="B13" s="66"/>
      <c r="C13" s="70"/>
      <c r="D13" s="19"/>
      <c r="E13" s="20" t="s">
        <v>24</v>
      </c>
      <c r="F13" s="21" t="s">
        <v>17</v>
      </c>
      <c r="G13" s="20" t="s">
        <v>25</v>
      </c>
      <c r="H13" s="77"/>
      <c r="I13" s="25"/>
      <c r="J13" s="8">
        <f t="shared" si="0"/>
        <v>0</v>
      </c>
      <c r="K13" s="8">
        <f t="shared" si="1"/>
        <v>0</v>
      </c>
      <c r="L13" s="13" t="s">
        <v>19</v>
      </c>
      <c r="M13" s="24">
        <v>0.1</v>
      </c>
      <c r="N13" s="11">
        <v>8000</v>
      </c>
      <c r="O13" s="37">
        <f>K13*N13*C10*M13</f>
        <v>0</v>
      </c>
    </row>
    <row r="14" spans="1:15" s="16" customFormat="1" ht="31.5" customHeight="1">
      <c r="O14" s="38"/>
    </row>
    <row r="15" spans="1:15" ht="81.95" customHeight="1">
      <c r="A15" s="17">
        <v>8</v>
      </c>
      <c r="B15" s="67" t="s">
        <v>27</v>
      </c>
      <c r="C15" s="71">
        <v>0.5</v>
      </c>
      <c r="D15" s="18"/>
      <c r="E15" s="12" t="s">
        <v>28</v>
      </c>
      <c r="F15" s="17" t="s">
        <v>17</v>
      </c>
      <c r="G15" s="12" t="s">
        <v>18</v>
      </c>
      <c r="H15" s="75"/>
      <c r="I15" s="25"/>
      <c r="J15" s="8">
        <f t="shared" ref="J15:J22" si="4">I15*13%</f>
        <v>0</v>
      </c>
      <c r="K15" s="8">
        <f t="shared" ref="K15:K22" si="5">I15+J15</f>
        <v>0</v>
      </c>
      <c r="L15" s="13" t="s">
        <v>19</v>
      </c>
      <c r="M15" s="23">
        <v>0.25</v>
      </c>
      <c r="N15" s="11">
        <v>8000</v>
      </c>
      <c r="O15" s="37">
        <f>K15*N15*C15*M15</f>
        <v>0</v>
      </c>
    </row>
    <row r="16" spans="1:15" ht="81.95" customHeight="1">
      <c r="A16" s="17">
        <v>9</v>
      </c>
      <c r="B16" s="67"/>
      <c r="C16" s="71"/>
      <c r="D16" s="18"/>
      <c r="E16" s="12" t="s">
        <v>29</v>
      </c>
      <c r="F16" s="17" t="s">
        <v>17</v>
      </c>
      <c r="G16" s="12" t="s">
        <v>30</v>
      </c>
      <c r="H16" s="76"/>
      <c r="I16" s="25"/>
      <c r="J16" s="8">
        <f t="shared" si="4"/>
        <v>0</v>
      </c>
      <c r="K16" s="8">
        <f t="shared" si="5"/>
        <v>0</v>
      </c>
      <c r="L16" s="13" t="s">
        <v>19</v>
      </c>
      <c r="M16" s="23">
        <v>0.4</v>
      </c>
      <c r="N16" s="11">
        <v>8000</v>
      </c>
      <c r="O16" s="37">
        <f>K16*N16*C15*M16</f>
        <v>0</v>
      </c>
    </row>
    <row r="17" spans="1:16" ht="81.95" customHeight="1">
      <c r="A17" s="17">
        <v>10</v>
      </c>
      <c r="B17" s="67"/>
      <c r="C17" s="71"/>
      <c r="D17" s="18"/>
      <c r="E17" s="12" t="s">
        <v>31</v>
      </c>
      <c r="F17" s="17" t="s">
        <v>17</v>
      </c>
      <c r="G17" s="12" t="s">
        <v>32</v>
      </c>
      <c r="H17" s="76"/>
      <c r="I17" s="25"/>
      <c r="J17" s="8">
        <f t="shared" si="4"/>
        <v>0</v>
      </c>
      <c r="K17" s="8">
        <f t="shared" si="5"/>
        <v>0</v>
      </c>
      <c r="L17" s="13" t="s">
        <v>19</v>
      </c>
      <c r="M17" s="23">
        <v>0.3</v>
      </c>
      <c r="N17" s="11">
        <v>8000</v>
      </c>
      <c r="O17" s="37">
        <f>K17*N17*C15*M17</f>
        <v>0</v>
      </c>
    </row>
    <row r="18" spans="1:16" ht="81.95" customHeight="1">
      <c r="A18" s="17">
        <v>11</v>
      </c>
      <c r="B18" s="67"/>
      <c r="C18" s="71"/>
      <c r="D18" s="19"/>
      <c r="E18" s="20" t="s">
        <v>33</v>
      </c>
      <c r="F18" s="21" t="s">
        <v>17</v>
      </c>
      <c r="G18" s="20" t="s">
        <v>34</v>
      </c>
      <c r="H18" s="77"/>
      <c r="I18" s="25"/>
      <c r="J18" s="8">
        <f t="shared" si="4"/>
        <v>0</v>
      </c>
      <c r="K18" s="8">
        <f t="shared" si="5"/>
        <v>0</v>
      </c>
      <c r="L18" s="13" t="s">
        <v>19</v>
      </c>
      <c r="M18" s="23">
        <v>0.05</v>
      </c>
      <c r="N18" s="11">
        <v>8000</v>
      </c>
      <c r="O18" s="37">
        <f>K18*N18*C15*M18</f>
        <v>0</v>
      </c>
    </row>
    <row r="19" spans="1:16" ht="28.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38"/>
    </row>
    <row r="20" spans="1:16" ht="81.95" customHeight="1">
      <c r="A20" s="17">
        <v>12</v>
      </c>
      <c r="B20" s="67" t="s">
        <v>35</v>
      </c>
      <c r="C20" s="71">
        <v>0.25</v>
      </c>
      <c r="D20" s="18"/>
      <c r="E20" s="12" t="s">
        <v>29</v>
      </c>
      <c r="F20" s="17" t="s">
        <v>17</v>
      </c>
      <c r="G20" s="12" t="s">
        <v>30</v>
      </c>
      <c r="H20" s="75"/>
      <c r="I20" s="7"/>
      <c r="J20" s="8">
        <f t="shared" si="4"/>
        <v>0</v>
      </c>
      <c r="K20" s="8">
        <f t="shared" si="5"/>
        <v>0</v>
      </c>
      <c r="L20" s="13" t="s">
        <v>19</v>
      </c>
      <c r="M20" s="23">
        <v>0.5</v>
      </c>
      <c r="N20" s="11">
        <v>8000</v>
      </c>
      <c r="O20" s="37">
        <f>K20*N20*C20*M20</f>
        <v>0</v>
      </c>
    </row>
    <row r="21" spans="1:16" ht="81.95" customHeight="1">
      <c r="A21" s="17">
        <v>13</v>
      </c>
      <c r="B21" s="67"/>
      <c r="C21" s="71"/>
      <c r="D21" s="18"/>
      <c r="E21" s="12" t="s">
        <v>31</v>
      </c>
      <c r="F21" s="17" t="s">
        <v>17</v>
      </c>
      <c r="G21" s="12" t="s">
        <v>32</v>
      </c>
      <c r="H21" s="76"/>
      <c r="I21" s="7"/>
      <c r="J21" s="8">
        <f t="shared" si="4"/>
        <v>0</v>
      </c>
      <c r="K21" s="8">
        <f t="shared" si="5"/>
        <v>0</v>
      </c>
      <c r="L21" s="13" t="s">
        <v>19</v>
      </c>
      <c r="M21" s="23">
        <v>0.4</v>
      </c>
      <c r="N21" s="11">
        <v>8000</v>
      </c>
      <c r="O21" s="37">
        <f>K21*N21*C20*M21</f>
        <v>0</v>
      </c>
    </row>
    <row r="22" spans="1:16" ht="81.95" customHeight="1">
      <c r="A22" s="17">
        <v>14</v>
      </c>
      <c r="B22" s="67"/>
      <c r="C22" s="71"/>
      <c r="D22" s="19"/>
      <c r="E22" s="20" t="s">
        <v>33</v>
      </c>
      <c r="F22" s="21" t="s">
        <v>17</v>
      </c>
      <c r="G22" s="20" t="s">
        <v>34</v>
      </c>
      <c r="H22" s="77"/>
      <c r="I22" s="7"/>
      <c r="J22" s="8">
        <f t="shared" si="4"/>
        <v>0</v>
      </c>
      <c r="K22" s="8">
        <f t="shared" si="5"/>
        <v>0</v>
      </c>
      <c r="L22" s="13" t="s">
        <v>19</v>
      </c>
      <c r="M22" s="23">
        <v>0.1</v>
      </c>
      <c r="N22" s="11">
        <v>8000</v>
      </c>
      <c r="O22" s="37">
        <f>K22*N22*C20*M22</f>
        <v>0</v>
      </c>
    </row>
    <row r="23" spans="1:16" ht="81.95" customHeight="1">
      <c r="A23" s="29" t="s">
        <v>0</v>
      </c>
      <c r="B23" s="29" t="s">
        <v>1</v>
      </c>
      <c r="C23" s="29" t="s">
        <v>54</v>
      </c>
      <c r="D23" s="29" t="s">
        <v>3</v>
      </c>
      <c r="E23" s="29" t="s">
        <v>55</v>
      </c>
      <c r="F23" s="29" t="s">
        <v>5</v>
      </c>
      <c r="G23" s="30" t="s">
        <v>56</v>
      </c>
      <c r="H23" s="30" t="s">
        <v>7</v>
      </c>
      <c r="I23" s="30" t="s">
        <v>57</v>
      </c>
      <c r="J23" s="53" t="s">
        <v>9</v>
      </c>
      <c r="K23" s="30" t="s">
        <v>58</v>
      </c>
      <c r="L23" s="30" t="s">
        <v>59</v>
      </c>
      <c r="M23" s="30" t="s">
        <v>60</v>
      </c>
      <c r="N23" s="30" t="s">
        <v>61</v>
      </c>
      <c r="O23" s="39" t="s">
        <v>62</v>
      </c>
    </row>
    <row r="24" spans="1:16" ht="81.95" customHeight="1">
      <c r="A24" s="27">
        <v>1</v>
      </c>
      <c r="B24" s="81" t="s">
        <v>63</v>
      </c>
      <c r="C24" s="83">
        <v>1</v>
      </c>
      <c r="D24" s="6"/>
      <c r="E24" s="4" t="s">
        <v>64</v>
      </c>
      <c r="F24" s="4"/>
      <c r="G24" s="4"/>
      <c r="H24" s="4"/>
      <c r="I24" s="14"/>
      <c r="J24" s="28">
        <v>0.13</v>
      </c>
      <c r="K24" s="7"/>
      <c r="L24" s="9"/>
      <c r="M24" s="10">
        <v>0.7</v>
      </c>
      <c r="N24" s="11">
        <v>2800</v>
      </c>
      <c r="O24" s="37">
        <f>K24*N24*C24*M24</f>
        <v>0</v>
      </c>
      <c r="P24" s="85"/>
    </row>
    <row r="25" spans="1:16" ht="81.95" customHeight="1">
      <c r="A25" s="27">
        <v>2</v>
      </c>
      <c r="B25" s="82"/>
      <c r="C25" s="84"/>
      <c r="D25" s="6"/>
      <c r="E25" s="4" t="s">
        <v>65</v>
      </c>
      <c r="F25" s="4"/>
      <c r="G25" s="4"/>
      <c r="H25" s="4"/>
      <c r="I25" s="14"/>
      <c r="J25" s="28">
        <v>0.13</v>
      </c>
      <c r="K25" s="7"/>
      <c r="L25" s="9"/>
      <c r="M25" s="10">
        <v>0.3</v>
      </c>
      <c r="N25" s="11">
        <v>2800</v>
      </c>
      <c r="O25" s="37">
        <f>K25*N25*C24*M25</f>
        <v>0</v>
      </c>
      <c r="P25" s="85"/>
    </row>
    <row r="26" spans="1:16" ht="144.75" customHeight="1">
      <c r="A26" s="57" t="s">
        <v>77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26" t="s">
        <v>36</v>
      </c>
      <c r="N26" s="59">
        <f>SUM(O5:O25)</f>
        <v>0</v>
      </c>
      <c r="O26" s="59"/>
    </row>
    <row r="27" spans="1:16" ht="44.25" customHeight="1"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</row>
  </sheetData>
  <mergeCells count="34">
    <mergeCell ref="B24:B25"/>
    <mergeCell ref="C24:C25"/>
    <mergeCell ref="P24:P25"/>
    <mergeCell ref="L3:L4"/>
    <mergeCell ref="M3:M4"/>
    <mergeCell ref="N3:N4"/>
    <mergeCell ref="O3:O4"/>
    <mergeCell ref="A1:O2"/>
    <mergeCell ref="F3:F4"/>
    <mergeCell ref="G3:G4"/>
    <mergeCell ref="H15:H18"/>
    <mergeCell ref="H20:H22"/>
    <mergeCell ref="I3:I4"/>
    <mergeCell ref="J3:J4"/>
    <mergeCell ref="K3:K4"/>
    <mergeCell ref="H3:H4"/>
    <mergeCell ref="H5:H8"/>
    <mergeCell ref="H10:H13"/>
    <mergeCell ref="A26:L26"/>
    <mergeCell ref="N26:O26"/>
    <mergeCell ref="B27:O27"/>
    <mergeCell ref="A3:A4"/>
    <mergeCell ref="B3:B4"/>
    <mergeCell ref="B5:B8"/>
    <mergeCell ref="B10:B13"/>
    <mergeCell ref="B15:B18"/>
    <mergeCell ref="B20:B22"/>
    <mergeCell ref="C3:C4"/>
    <mergeCell ref="C5:C8"/>
    <mergeCell ref="C10:C13"/>
    <mergeCell ref="C15:C18"/>
    <mergeCell ref="C20:C22"/>
    <mergeCell ref="D3:D4"/>
    <mergeCell ref="E3:E4"/>
  </mergeCells>
  <phoneticPr fontId="23" type="noConversion"/>
  <pageMargins left="0.7" right="0.7" top="0.75" bottom="0.75" header="0.3" footer="0.3"/>
  <pageSetup paperSize="8" scale="6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29"/>
  <sheetViews>
    <sheetView zoomScale="85" zoomScaleNormal="85" workbookViewId="0">
      <pane ySplit="4" topLeftCell="A23" activePane="bottomLeft" state="frozen"/>
      <selection pane="bottomLeft" activeCell="O26" sqref="O26"/>
    </sheetView>
  </sheetViews>
  <sheetFormatPr defaultColWidth="9" defaultRowHeight="14.25"/>
  <cols>
    <col min="1" max="1" width="4.875" style="3" customWidth="1"/>
    <col min="2" max="3" width="9" style="3"/>
    <col min="4" max="4" width="15.75" style="3" customWidth="1"/>
    <col min="5" max="5" width="8.25" style="3" customWidth="1"/>
    <col min="6" max="6" width="6.375" style="3" customWidth="1"/>
    <col min="7" max="7" width="8.875" style="3" customWidth="1"/>
    <col min="8" max="8" width="27.875" style="3" customWidth="1"/>
    <col min="9" max="9" width="18.875" style="3" customWidth="1"/>
    <col min="10" max="10" width="10.75" style="3" customWidth="1"/>
    <col min="11" max="11" width="17.25" style="3" customWidth="1"/>
    <col min="12" max="12" width="19.25" style="3" customWidth="1"/>
    <col min="13" max="13" width="9" style="3" customWidth="1"/>
    <col min="14" max="14" width="9.5" style="3" customWidth="1"/>
    <col min="15" max="15" width="11.75" style="41" customWidth="1"/>
    <col min="16" max="16384" width="9" style="3"/>
  </cols>
  <sheetData>
    <row r="1" spans="1:38" ht="17.45" customHeight="1">
      <c r="A1" s="97" t="s">
        <v>75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38" ht="17.4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38" ht="19.350000000000001" customHeight="1">
      <c r="A3" s="61" t="s">
        <v>0</v>
      </c>
      <c r="B3" s="61" t="s">
        <v>1</v>
      </c>
      <c r="C3" s="61" t="s">
        <v>2</v>
      </c>
      <c r="D3" s="61" t="s">
        <v>3</v>
      </c>
      <c r="E3" s="61" t="s">
        <v>4</v>
      </c>
      <c r="F3" s="61" t="s">
        <v>5</v>
      </c>
      <c r="G3" s="86" t="s">
        <v>6</v>
      </c>
      <c r="H3" s="86" t="s">
        <v>7</v>
      </c>
      <c r="I3" s="86" t="s">
        <v>8</v>
      </c>
      <c r="J3" s="96" t="s">
        <v>9</v>
      </c>
      <c r="K3" s="86" t="s">
        <v>10</v>
      </c>
      <c r="L3" s="86" t="s">
        <v>11</v>
      </c>
      <c r="M3" s="86" t="s">
        <v>37</v>
      </c>
      <c r="N3" s="86" t="s">
        <v>13</v>
      </c>
      <c r="O3" s="87" t="s">
        <v>14</v>
      </c>
    </row>
    <row r="4" spans="1:38" ht="22.35" customHeight="1">
      <c r="A4" s="61"/>
      <c r="B4" s="61"/>
      <c r="C4" s="61"/>
      <c r="D4" s="61"/>
      <c r="E4" s="61"/>
      <c r="F4" s="61"/>
      <c r="G4" s="61"/>
      <c r="H4" s="86"/>
      <c r="I4" s="86"/>
      <c r="J4" s="96"/>
      <c r="K4" s="86"/>
      <c r="L4" s="86"/>
      <c r="M4" s="86"/>
      <c r="N4" s="86"/>
      <c r="O4" s="87"/>
    </row>
    <row r="5" spans="1:38" s="1" customFormat="1" ht="81.95" customHeight="1">
      <c r="A5" s="4">
        <v>1</v>
      </c>
      <c r="B5" s="89" t="s">
        <v>38</v>
      </c>
      <c r="C5" s="83">
        <v>0.15</v>
      </c>
      <c r="D5" s="5"/>
      <c r="E5" s="4" t="s">
        <v>39</v>
      </c>
      <c r="F5" s="4" t="s">
        <v>40</v>
      </c>
      <c r="G5" s="4" t="s">
        <v>41</v>
      </c>
      <c r="H5" s="92"/>
      <c r="I5" s="7"/>
      <c r="J5" s="8">
        <f t="shared" ref="J5:J24" si="0">I5*13%</f>
        <v>0</v>
      </c>
      <c r="K5" s="7">
        <f t="shared" ref="K5:K24" si="1">I5+J5</f>
        <v>0</v>
      </c>
      <c r="L5" s="9" t="s">
        <v>19</v>
      </c>
      <c r="M5" s="10">
        <v>0.3</v>
      </c>
      <c r="N5" s="11">
        <v>8000</v>
      </c>
      <c r="O5" s="37">
        <f>K5*N5*C5*M5</f>
        <v>0</v>
      </c>
    </row>
    <row r="6" spans="1:38" s="1" customFormat="1" ht="81.95" customHeight="1">
      <c r="A6" s="4">
        <v>2</v>
      </c>
      <c r="B6" s="89"/>
      <c r="C6" s="91"/>
      <c r="D6" s="5"/>
      <c r="E6" s="4" t="s">
        <v>21</v>
      </c>
      <c r="F6" s="4" t="s">
        <v>40</v>
      </c>
      <c r="G6" s="4" t="s">
        <v>30</v>
      </c>
      <c r="H6" s="92"/>
      <c r="I6" s="7"/>
      <c r="J6" s="8">
        <f t="shared" si="0"/>
        <v>0</v>
      </c>
      <c r="K6" s="7">
        <f t="shared" si="1"/>
        <v>0</v>
      </c>
      <c r="L6" s="13" t="s">
        <v>19</v>
      </c>
      <c r="M6" s="10">
        <v>0.45</v>
      </c>
      <c r="N6" s="11">
        <v>8000</v>
      </c>
      <c r="O6" s="37">
        <f>K6*N6*C5*M6</f>
        <v>0</v>
      </c>
    </row>
    <row r="7" spans="1:38" s="1" customFormat="1" ht="81.95" customHeight="1">
      <c r="A7" s="4">
        <v>3</v>
      </c>
      <c r="B7" s="89"/>
      <c r="C7" s="91"/>
      <c r="D7" s="5"/>
      <c r="E7" s="4" t="s">
        <v>23</v>
      </c>
      <c r="F7" s="4" t="s">
        <v>40</v>
      </c>
      <c r="G7" s="4" t="s">
        <v>32</v>
      </c>
      <c r="H7" s="92"/>
      <c r="I7" s="14"/>
      <c r="J7" s="8">
        <f t="shared" si="0"/>
        <v>0</v>
      </c>
      <c r="K7" s="7">
        <f t="shared" si="1"/>
        <v>0</v>
      </c>
      <c r="L7" s="13" t="s">
        <v>19</v>
      </c>
      <c r="M7" s="10">
        <v>0.2</v>
      </c>
      <c r="N7" s="11">
        <v>8000</v>
      </c>
      <c r="O7" s="37">
        <f>K7*N7*C5*M7</f>
        <v>0</v>
      </c>
    </row>
    <row r="8" spans="1:38" s="1" customFormat="1" ht="81.95" customHeight="1">
      <c r="A8" s="4">
        <v>4</v>
      </c>
      <c r="B8" s="89"/>
      <c r="C8" s="84"/>
      <c r="D8" s="5"/>
      <c r="E8" s="4" t="s">
        <v>42</v>
      </c>
      <c r="F8" s="4" t="s">
        <v>40</v>
      </c>
      <c r="G8" s="4" t="s">
        <v>34</v>
      </c>
      <c r="H8" s="92"/>
      <c r="I8" s="14"/>
      <c r="J8" s="8">
        <f t="shared" si="0"/>
        <v>0</v>
      </c>
      <c r="K8" s="7">
        <f t="shared" si="1"/>
        <v>0</v>
      </c>
      <c r="L8" s="13" t="s">
        <v>19</v>
      </c>
      <c r="M8" s="10">
        <v>0.05</v>
      </c>
      <c r="N8" s="11">
        <v>8000</v>
      </c>
      <c r="O8" s="37">
        <f>K8*N8*C5*M8</f>
        <v>0</v>
      </c>
    </row>
    <row r="9" spans="1:38" s="1" customFormat="1" ht="26.1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38" s="1" customFormat="1" ht="81.95" customHeight="1">
      <c r="A10" s="4">
        <v>5</v>
      </c>
      <c r="B10" s="89" t="s">
        <v>43</v>
      </c>
      <c r="C10" s="90">
        <v>0.1</v>
      </c>
      <c r="D10" s="5"/>
      <c r="E10" s="4" t="s">
        <v>20</v>
      </c>
      <c r="F10" s="4" t="s">
        <v>40</v>
      </c>
      <c r="G10" s="4" t="s">
        <v>30</v>
      </c>
      <c r="H10" s="92"/>
      <c r="I10" s="14"/>
      <c r="J10" s="8">
        <f t="shared" si="0"/>
        <v>0</v>
      </c>
      <c r="K10" s="7">
        <f t="shared" si="1"/>
        <v>0</v>
      </c>
      <c r="L10" s="13" t="s">
        <v>19</v>
      </c>
      <c r="M10" s="10">
        <v>0.3</v>
      </c>
      <c r="N10" s="11">
        <v>8000</v>
      </c>
      <c r="O10" s="37">
        <f>K10*N10*C10*M10</f>
        <v>0</v>
      </c>
    </row>
    <row r="11" spans="1:38" s="1" customFormat="1" ht="81.95" customHeight="1">
      <c r="A11" s="4">
        <v>6</v>
      </c>
      <c r="B11" s="89"/>
      <c r="C11" s="90"/>
      <c r="D11" s="5"/>
      <c r="E11" s="4" t="s">
        <v>23</v>
      </c>
      <c r="F11" s="4" t="s">
        <v>40</v>
      </c>
      <c r="G11" s="4" t="s">
        <v>32</v>
      </c>
      <c r="H11" s="92"/>
      <c r="I11" s="14"/>
      <c r="J11" s="8">
        <f t="shared" si="0"/>
        <v>0</v>
      </c>
      <c r="K11" s="7">
        <f t="shared" si="1"/>
        <v>0</v>
      </c>
      <c r="L11" s="13" t="s">
        <v>19</v>
      </c>
      <c r="M11" s="10">
        <v>0.4</v>
      </c>
      <c r="N11" s="11">
        <v>8000</v>
      </c>
      <c r="O11" s="37">
        <f>K11*N11*C10*M11</f>
        <v>0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s="1" customFormat="1" ht="81.95" customHeight="1">
      <c r="A12" s="4">
        <v>7</v>
      </c>
      <c r="B12" s="89"/>
      <c r="C12" s="90"/>
      <c r="D12" s="5"/>
      <c r="E12" s="4" t="s">
        <v>42</v>
      </c>
      <c r="F12" s="4" t="s">
        <v>40</v>
      </c>
      <c r="G12" s="4" t="s">
        <v>34</v>
      </c>
      <c r="H12" s="92"/>
      <c r="I12" s="14"/>
      <c r="J12" s="8">
        <f t="shared" si="0"/>
        <v>0</v>
      </c>
      <c r="K12" s="7">
        <f t="shared" si="1"/>
        <v>0</v>
      </c>
      <c r="L12" s="13" t="s">
        <v>19</v>
      </c>
      <c r="M12" s="10">
        <v>0.3</v>
      </c>
      <c r="N12" s="11">
        <v>8000</v>
      </c>
      <c r="O12" s="37">
        <f>K12*N12*C10*M12</f>
        <v>0</v>
      </c>
    </row>
    <row r="13" spans="1:38" s="1" customFormat="1" ht="26.1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38" s="1" customFormat="1" ht="81.95" customHeight="1">
      <c r="A14" s="4">
        <v>1</v>
      </c>
      <c r="B14" s="89" t="s">
        <v>44</v>
      </c>
      <c r="C14" s="83">
        <v>0.5</v>
      </c>
      <c r="D14" s="5"/>
      <c r="E14" s="4" t="s">
        <v>39</v>
      </c>
      <c r="F14" s="4" t="s">
        <v>40</v>
      </c>
      <c r="G14" s="4" t="s">
        <v>45</v>
      </c>
      <c r="H14" s="93"/>
      <c r="I14" s="14"/>
      <c r="J14" s="8">
        <f t="shared" si="0"/>
        <v>0</v>
      </c>
      <c r="K14" s="7">
        <f t="shared" si="1"/>
        <v>0</v>
      </c>
      <c r="L14" s="13" t="s">
        <v>19</v>
      </c>
      <c r="M14" s="10">
        <v>0.15</v>
      </c>
      <c r="N14" s="11">
        <v>8000</v>
      </c>
      <c r="O14" s="37">
        <f>K14*N14*C14*M14</f>
        <v>0</v>
      </c>
    </row>
    <row r="15" spans="1:38" s="1" customFormat="1" ht="81.95" customHeight="1">
      <c r="A15" s="4">
        <v>2</v>
      </c>
      <c r="B15" s="89"/>
      <c r="C15" s="91"/>
      <c r="D15" s="5"/>
      <c r="E15" s="4" t="s">
        <v>16</v>
      </c>
      <c r="F15" s="4" t="s">
        <v>40</v>
      </c>
      <c r="G15" s="4" t="s">
        <v>41</v>
      </c>
      <c r="H15" s="94"/>
      <c r="I15" s="14"/>
      <c r="J15" s="8">
        <f t="shared" si="0"/>
        <v>0</v>
      </c>
      <c r="K15" s="7">
        <f t="shared" si="1"/>
        <v>0</v>
      </c>
      <c r="L15" s="13" t="s">
        <v>19</v>
      </c>
      <c r="M15" s="10">
        <v>0.3</v>
      </c>
      <c r="N15" s="11">
        <v>8000</v>
      </c>
      <c r="O15" s="37">
        <f>K15*N15*C14*M15</f>
        <v>0</v>
      </c>
    </row>
    <row r="16" spans="1:38" ht="81.95" customHeight="1">
      <c r="A16" s="4">
        <v>3</v>
      </c>
      <c r="B16" s="89"/>
      <c r="C16" s="91"/>
      <c r="D16" s="5"/>
      <c r="E16" s="4" t="s">
        <v>29</v>
      </c>
      <c r="F16" s="4" t="s">
        <v>40</v>
      </c>
      <c r="G16" s="4" t="s">
        <v>30</v>
      </c>
      <c r="H16" s="94"/>
      <c r="I16" s="14"/>
      <c r="J16" s="8">
        <f t="shared" si="0"/>
        <v>0</v>
      </c>
      <c r="K16" s="7">
        <f t="shared" si="1"/>
        <v>0</v>
      </c>
      <c r="L16" s="13" t="s">
        <v>19</v>
      </c>
      <c r="M16" s="10">
        <v>0.3</v>
      </c>
      <c r="N16" s="11">
        <v>8000</v>
      </c>
      <c r="O16" s="37">
        <f t="shared" ref="O16" si="2">K16*N16*C14*M16</f>
        <v>0</v>
      </c>
    </row>
    <row r="17" spans="1:15" ht="81.95" customHeight="1">
      <c r="A17" s="4">
        <v>4</v>
      </c>
      <c r="B17" s="89"/>
      <c r="C17" s="91"/>
      <c r="D17" s="5"/>
      <c r="E17" s="4" t="s">
        <v>22</v>
      </c>
      <c r="F17" s="4" t="s">
        <v>40</v>
      </c>
      <c r="G17" s="4" t="s">
        <v>32</v>
      </c>
      <c r="H17" s="94"/>
      <c r="I17" s="14"/>
      <c r="J17" s="8">
        <f t="shared" si="0"/>
        <v>0</v>
      </c>
      <c r="K17" s="7">
        <f t="shared" si="1"/>
        <v>0</v>
      </c>
      <c r="L17" s="13" t="s">
        <v>19</v>
      </c>
      <c r="M17" s="10">
        <v>0.15</v>
      </c>
      <c r="N17" s="11">
        <v>8000</v>
      </c>
      <c r="O17" s="37">
        <f>K17*N17*C14*M17</f>
        <v>0</v>
      </c>
    </row>
    <row r="18" spans="1:15" ht="81.95" customHeight="1">
      <c r="A18" s="4">
        <v>5</v>
      </c>
      <c r="B18" s="89"/>
      <c r="C18" s="84"/>
      <c r="D18" s="5"/>
      <c r="E18" s="4" t="s">
        <v>46</v>
      </c>
      <c r="F18" s="4" t="s">
        <v>40</v>
      </c>
      <c r="G18" s="4" t="s">
        <v>42</v>
      </c>
      <c r="H18" s="95"/>
      <c r="I18" s="14"/>
      <c r="J18" s="8">
        <f t="shared" si="0"/>
        <v>0</v>
      </c>
      <c r="K18" s="7">
        <f t="shared" si="1"/>
        <v>0</v>
      </c>
      <c r="L18" s="13" t="s">
        <v>19</v>
      </c>
      <c r="M18" s="10">
        <v>0.1</v>
      </c>
      <c r="N18" s="11">
        <v>8000</v>
      </c>
      <c r="O18" s="37">
        <f>K18*N18*C14*M18</f>
        <v>0</v>
      </c>
    </row>
    <row r="19" spans="1:15" ht="26.1" customHeight="1">
      <c r="O19" s="3"/>
    </row>
    <row r="20" spans="1:15" ht="81.95" customHeight="1">
      <c r="A20" s="4">
        <v>6</v>
      </c>
      <c r="B20" s="89" t="s">
        <v>47</v>
      </c>
      <c r="C20" s="83">
        <v>0.25</v>
      </c>
      <c r="D20" s="6"/>
      <c r="E20" s="4" t="s">
        <v>39</v>
      </c>
      <c r="F20" s="4" t="s">
        <v>40</v>
      </c>
      <c r="G20" s="4" t="s">
        <v>45</v>
      </c>
      <c r="H20" s="93"/>
      <c r="I20" s="14"/>
      <c r="J20" s="8">
        <f t="shared" si="0"/>
        <v>0</v>
      </c>
      <c r="K20" s="7">
        <f t="shared" si="1"/>
        <v>0</v>
      </c>
      <c r="L20" s="13" t="s">
        <v>19</v>
      </c>
      <c r="M20" s="10">
        <v>0.15</v>
      </c>
      <c r="N20" s="11">
        <v>8000</v>
      </c>
      <c r="O20" s="37">
        <f>K20*N20*C20*M20</f>
        <v>0</v>
      </c>
    </row>
    <row r="21" spans="1:15" ht="81.95" customHeight="1">
      <c r="A21" s="4">
        <v>7</v>
      </c>
      <c r="B21" s="89"/>
      <c r="C21" s="91"/>
      <c r="D21" s="6"/>
      <c r="E21" s="4" t="s">
        <v>16</v>
      </c>
      <c r="F21" s="4" t="s">
        <v>40</v>
      </c>
      <c r="G21" s="4" t="s">
        <v>41</v>
      </c>
      <c r="H21" s="94"/>
      <c r="I21" s="14"/>
      <c r="J21" s="8">
        <f t="shared" si="0"/>
        <v>0</v>
      </c>
      <c r="K21" s="7">
        <f t="shared" si="1"/>
        <v>0</v>
      </c>
      <c r="L21" s="13" t="s">
        <v>19</v>
      </c>
      <c r="M21" s="10">
        <v>0.12</v>
      </c>
      <c r="N21" s="11">
        <v>8000</v>
      </c>
      <c r="O21" s="37">
        <f>K21*N21*C20*M21</f>
        <v>0</v>
      </c>
    </row>
    <row r="22" spans="1:15" ht="81.95" customHeight="1">
      <c r="A22" s="4">
        <v>8</v>
      </c>
      <c r="B22" s="89"/>
      <c r="C22" s="91"/>
      <c r="D22" s="6"/>
      <c r="E22" s="4" t="s">
        <v>29</v>
      </c>
      <c r="F22" s="4" t="s">
        <v>40</v>
      </c>
      <c r="G22" s="4" t="s">
        <v>30</v>
      </c>
      <c r="H22" s="94"/>
      <c r="I22" s="14"/>
      <c r="J22" s="8">
        <f t="shared" si="0"/>
        <v>0</v>
      </c>
      <c r="K22" s="7">
        <f t="shared" si="1"/>
        <v>0</v>
      </c>
      <c r="L22" s="13" t="s">
        <v>19</v>
      </c>
      <c r="M22" s="10">
        <v>0.4</v>
      </c>
      <c r="N22" s="11">
        <v>8000</v>
      </c>
      <c r="O22" s="37">
        <f>K22*N22*C20*M22</f>
        <v>0</v>
      </c>
    </row>
    <row r="23" spans="1:15" ht="81.95" customHeight="1">
      <c r="A23" s="4">
        <v>9</v>
      </c>
      <c r="B23" s="89"/>
      <c r="C23" s="91"/>
      <c r="D23" s="6"/>
      <c r="E23" s="4" t="s">
        <v>22</v>
      </c>
      <c r="F23" s="4" t="s">
        <v>40</v>
      </c>
      <c r="G23" s="4" t="s">
        <v>32</v>
      </c>
      <c r="H23" s="94"/>
      <c r="I23" s="14"/>
      <c r="J23" s="8">
        <f t="shared" si="0"/>
        <v>0</v>
      </c>
      <c r="K23" s="7">
        <f t="shared" si="1"/>
        <v>0</v>
      </c>
      <c r="L23" s="13" t="s">
        <v>19</v>
      </c>
      <c r="M23" s="10">
        <v>0.3</v>
      </c>
      <c r="N23" s="11">
        <v>8000</v>
      </c>
      <c r="O23" s="37">
        <f>K23*N23*C20*M23</f>
        <v>0</v>
      </c>
    </row>
    <row r="24" spans="1:15" ht="81.95" customHeight="1">
      <c r="A24" s="4">
        <v>10</v>
      </c>
      <c r="B24" s="89"/>
      <c r="C24" s="84"/>
      <c r="D24" s="6"/>
      <c r="E24" s="4" t="s">
        <v>46</v>
      </c>
      <c r="F24" s="4" t="s">
        <v>40</v>
      </c>
      <c r="G24" s="4" t="s">
        <v>42</v>
      </c>
      <c r="H24" s="95"/>
      <c r="I24" s="14"/>
      <c r="J24" s="8">
        <f t="shared" si="0"/>
        <v>0</v>
      </c>
      <c r="K24" s="7">
        <f t="shared" si="1"/>
        <v>0</v>
      </c>
      <c r="L24" s="13" t="s">
        <v>19</v>
      </c>
      <c r="M24" s="10">
        <v>0.03</v>
      </c>
      <c r="N24" s="11">
        <v>8000</v>
      </c>
      <c r="O24" s="37">
        <f>K24*N24*C20*M24</f>
        <v>0</v>
      </c>
    </row>
    <row r="25" spans="1:15" ht="81.95" customHeight="1">
      <c r="A25" s="52" t="s">
        <v>0</v>
      </c>
      <c r="B25" s="52" t="s">
        <v>1</v>
      </c>
      <c r="C25" s="52" t="s">
        <v>2</v>
      </c>
      <c r="D25" s="52" t="s">
        <v>3</v>
      </c>
      <c r="E25" s="52" t="s">
        <v>48</v>
      </c>
      <c r="F25" s="52" t="s">
        <v>5</v>
      </c>
      <c r="G25" s="52" t="s">
        <v>49</v>
      </c>
      <c r="H25" s="52" t="s">
        <v>7</v>
      </c>
      <c r="I25" s="54" t="s">
        <v>8</v>
      </c>
      <c r="J25" s="52" t="s">
        <v>9</v>
      </c>
      <c r="K25" s="54" t="s">
        <v>10</v>
      </c>
      <c r="L25" s="52" t="s">
        <v>11</v>
      </c>
      <c r="M25" s="52" t="s">
        <v>37</v>
      </c>
      <c r="N25" s="52" t="s">
        <v>13</v>
      </c>
      <c r="O25" s="52" t="s">
        <v>14</v>
      </c>
    </row>
    <row r="26" spans="1:15" ht="81.95" customHeight="1">
      <c r="A26" s="4">
        <v>1</v>
      </c>
      <c r="B26" s="89" t="s">
        <v>50</v>
      </c>
      <c r="C26" s="90">
        <v>1</v>
      </c>
      <c r="D26" s="6"/>
      <c r="E26" s="4" t="s">
        <v>51</v>
      </c>
      <c r="F26" s="4"/>
      <c r="G26" s="4"/>
      <c r="H26" s="4"/>
      <c r="I26" s="14"/>
      <c r="J26" s="42">
        <v>0.13</v>
      </c>
      <c r="K26" s="7"/>
      <c r="L26" s="13"/>
      <c r="M26" s="10">
        <v>0.3</v>
      </c>
      <c r="N26" s="11">
        <v>2800</v>
      </c>
      <c r="O26" s="37">
        <f>N26*M26*K26*C26</f>
        <v>0</v>
      </c>
    </row>
    <row r="27" spans="1:15" ht="81.95" customHeight="1">
      <c r="A27" s="4">
        <v>2</v>
      </c>
      <c r="B27" s="89"/>
      <c r="C27" s="90"/>
      <c r="D27" s="6"/>
      <c r="E27" s="4" t="s">
        <v>52</v>
      </c>
      <c r="F27" s="4"/>
      <c r="G27" s="4"/>
      <c r="H27" s="4"/>
      <c r="I27" s="14"/>
      <c r="J27" s="42">
        <v>0.13</v>
      </c>
      <c r="K27" s="7"/>
      <c r="L27" s="13"/>
      <c r="M27" s="10">
        <v>0.5</v>
      </c>
      <c r="N27" s="11">
        <v>2800</v>
      </c>
      <c r="O27" s="37">
        <f>N27*M27*K27*C26</f>
        <v>0</v>
      </c>
    </row>
    <row r="28" spans="1:15" ht="81.95" customHeight="1">
      <c r="A28" s="4">
        <v>3</v>
      </c>
      <c r="B28" s="89"/>
      <c r="C28" s="90"/>
      <c r="D28" s="6"/>
      <c r="E28" s="4" t="s">
        <v>53</v>
      </c>
      <c r="F28" s="4"/>
      <c r="G28" s="4"/>
      <c r="H28" s="4"/>
      <c r="I28" s="14"/>
      <c r="J28" s="42">
        <v>0.13</v>
      </c>
      <c r="K28" s="7"/>
      <c r="L28" s="13"/>
      <c r="M28" s="10">
        <v>0.2</v>
      </c>
      <c r="N28" s="11">
        <v>2800</v>
      </c>
      <c r="O28" s="37">
        <f>N28*M28*K28*C26</f>
        <v>0</v>
      </c>
    </row>
    <row r="29" spans="1:15" s="2" customFormat="1" ht="129" customHeight="1">
      <c r="A29" s="57" t="s">
        <v>76</v>
      </c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15" t="s">
        <v>36</v>
      </c>
      <c r="N29" s="88">
        <f>SUM(O5:O28)</f>
        <v>0</v>
      </c>
      <c r="O29" s="88"/>
    </row>
  </sheetData>
  <mergeCells count="32">
    <mergeCell ref="D3:D4"/>
    <mergeCell ref="A1:O2"/>
    <mergeCell ref="K3:K4"/>
    <mergeCell ref="L3:L4"/>
    <mergeCell ref="M3:M4"/>
    <mergeCell ref="N3:N4"/>
    <mergeCell ref="O3:O4"/>
    <mergeCell ref="E3:E4"/>
    <mergeCell ref="F3:F4"/>
    <mergeCell ref="G3:G4"/>
    <mergeCell ref="H14:H18"/>
    <mergeCell ref="H20:H24"/>
    <mergeCell ref="I3:I4"/>
    <mergeCell ref="H5:H8"/>
    <mergeCell ref="J3:J4"/>
    <mergeCell ref="H3:H4"/>
    <mergeCell ref="A29:L29"/>
    <mergeCell ref="N29:O29"/>
    <mergeCell ref="B26:B28"/>
    <mergeCell ref="C26:C28"/>
    <mergeCell ref="A3:A4"/>
    <mergeCell ref="B3:B4"/>
    <mergeCell ref="B5:B8"/>
    <mergeCell ref="B10:B12"/>
    <mergeCell ref="B14:B18"/>
    <mergeCell ref="B20:B24"/>
    <mergeCell ref="C3:C4"/>
    <mergeCell ref="C5:C8"/>
    <mergeCell ref="C10:C12"/>
    <mergeCell ref="C14:C18"/>
    <mergeCell ref="C20:C24"/>
    <mergeCell ref="H10:H12"/>
  </mergeCells>
  <phoneticPr fontId="23" type="noConversion"/>
  <pageMargins left="0.70866141732283505" right="0.70866141732283505" top="0.74803149606299202" bottom="0.74803149606299202" header="0.31496062992126" footer="0.31496062992126"/>
  <pageSetup paperSize="8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AD517-4F89-47D3-B5FA-3B050C8BB98E}">
  <dimension ref="A1:H16"/>
  <sheetViews>
    <sheetView zoomScale="90" zoomScaleNormal="90" workbookViewId="0">
      <selection activeCell="B25" sqref="B25"/>
    </sheetView>
  </sheetViews>
  <sheetFormatPr defaultColWidth="9" defaultRowHeight="14.25"/>
  <cols>
    <col min="1" max="1" width="6.875" style="43" customWidth="1"/>
    <col min="2" max="2" width="22.5" style="43" customWidth="1"/>
    <col min="3" max="3" width="36" style="43" customWidth="1"/>
    <col min="4" max="4" width="7" style="43" customWidth="1"/>
    <col min="5" max="5" width="16.5" style="43" customWidth="1"/>
    <col min="6" max="6" width="16.5" style="51" customWidth="1"/>
    <col min="7" max="7" width="15" style="51" customWidth="1"/>
    <col min="8" max="8" width="16.375" style="51" customWidth="1"/>
    <col min="9" max="16384" width="9" style="43"/>
  </cols>
  <sheetData>
    <row r="1" spans="1:8" ht="36" customHeight="1">
      <c r="A1" s="99" t="s">
        <v>78</v>
      </c>
      <c r="B1" s="100"/>
      <c r="C1" s="100"/>
      <c r="D1" s="100"/>
      <c r="E1" s="100"/>
      <c r="F1" s="100"/>
      <c r="G1" s="100"/>
      <c r="H1" s="100"/>
    </row>
    <row r="2" spans="1:8" ht="37.5">
      <c r="A2" s="44" t="s">
        <v>0</v>
      </c>
      <c r="B2" s="44" t="s">
        <v>79</v>
      </c>
      <c r="C2" s="44" t="s">
        <v>80</v>
      </c>
      <c r="D2" s="44" t="s">
        <v>81</v>
      </c>
      <c r="E2" s="44" t="s">
        <v>82</v>
      </c>
      <c r="F2" s="45" t="s">
        <v>57</v>
      </c>
      <c r="G2" s="45" t="s">
        <v>83</v>
      </c>
      <c r="H2" s="45" t="s">
        <v>58</v>
      </c>
    </row>
    <row r="3" spans="1:8" ht="30" customHeight="1">
      <c r="A3" s="46">
        <v>1</v>
      </c>
      <c r="B3" s="47" t="s">
        <v>84</v>
      </c>
      <c r="C3" s="47" t="s">
        <v>85</v>
      </c>
      <c r="D3" s="46" t="s">
        <v>86</v>
      </c>
      <c r="E3" s="45"/>
      <c r="F3" s="45"/>
      <c r="G3" s="45">
        <f>F3*0.13</f>
        <v>0</v>
      </c>
      <c r="H3" s="45">
        <f t="shared" ref="H3:H12" si="0">F3+G3</f>
        <v>0</v>
      </c>
    </row>
    <row r="4" spans="1:8" ht="30" customHeight="1">
      <c r="A4" s="46">
        <v>2</v>
      </c>
      <c r="B4" s="47" t="s">
        <v>87</v>
      </c>
      <c r="C4" s="47" t="s">
        <v>88</v>
      </c>
      <c r="D4" s="46" t="s">
        <v>89</v>
      </c>
      <c r="E4" s="45"/>
      <c r="F4" s="45"/>
      <c r="G4" s="45">
        <f t="shared" ref="G4:G12" si="1">F4*0.13</f>
        <v>0</v>
      </c>
      <c r="H4" s="45">
        <f t="shared" si="0"/>
        <v>0</v>
      </c>
    </row>
    <row r="5" spans="1:8" ht="30" customHeight="1">
      <c r="A5" s="46">
        <v>2</v>
      </c>
      <c r="B5" s="47" t="s">
        <v>90</v>
      </c>
      <c r="C5" s="47" t="s">
        <v>91</v>
      </c>
      <c r="D5" s="46" t="s">
        <v>89</v>
      </c>
      <c r="E5" s="45"/>
      <c r="F5" s="45"/>
      <c r="G5" s="45">
        <f t="shared" si="1"/>
        <v>0</v>
      </c>
      <c r="H5" s="45">
        <f t="shared" si="0"/>
        <v>0</v>
      </c>
    </row>
    <row r="6" spans="1:8" ht="30" customHeight="1">
      <c r="A6" s="46">
        <v>2</v>
      </c>
      <c r="B6" s="47" t="s">
        <v>92</v>
      </c>
      <c r="C6" s="47" t="s">
        <v>93</v>
      </c>
      <c r="D6" s="46" t="s">
        <v>89</v>
      </c>
      <c r="E6" s="45"/>
      <c r="F6" s="45"/>
      <c r="G6" s="45">
        <f t="shared" si="1"/>
        <v>0</v>
      </c>
      <c r="H6" s="45">
        <f t="shared" si="0"/>
        <v>0</v>
      </c>
    </row>
    <row r="7" spans="1:8" ht="30" customHeight="1">
      <c r="A7" s="46">
        <v>3</v>
      </c>
      <c r="B7" s="47" t="s">
        <v>94</v>
      </c>
      <c r="C7" s="47" t="s">
        <v>95</v>
      </c>
      <c r="D7" s="46" t="s">
        <v>89</v>
      </c>
      <c r="E7" s="45"/>
      <c r="F7" s="45"/>
      <c r="G7" s="45">
        <f t="shared" si="1"/>
        <v>0</v>
      </c>
      <c r="H7" s="45">
        <f t="shared" si="0"/>
        <v>0</v>
      </c>
    </row>
    <row r="8" spans="1:8" ht="30" customHeight="1">
      <c r="A8" s="46">
        <v>4</v>
      </c>
      <c r="B8" s="47" t="s">
        <v>96</v>
      </c>
      <c r="C8" s="47" t="s">
        <v>97</v>
      </c>
      <c r="D8" s="46" t="s">
        <v>89</v>
      </c>
      <c r="E8" s="45"/>
      <c r="F8" s="45"/>
      <c r="G8" s="45">
        <f t="shared" si="1"/>
        <v>0</v>
      </c>
      <c r="H8" s="45">
        <f t="shared" si="0"/>
        <v>0</v>
      </c>
    </row>
    <row r="9" spans="1:8" ht="30" customHeight="1">
      <c r="A9" s="46">
        <v>5</v>
      </c>
      <c r="B9" s="47" t="s">
        <v>98</v>
      </c>
      <c r="C9" s="47" t="s">
        <v>99</v>
      </c>
      <c r="D9" s="46" t="s">
        <v>89</v>
      </c>
      <c r="E9" s="45"/>
      <c r="F9" s="45"/>
      <c r="G9" s="45">
        <f t="shared" si="1"/>
        <v>0</v>
      </c>
      <c r="H9" s="45">
        <f t="shared" si="0"/>
        <v>0</v>
      </c>
    </row>
    <row r="10" spans="1:8" ht="30" customHeight="1">
      <c r="A10" s="46">
        <v>6</v>
      </c>
      <c r="B10" s="47" t="s">
        <v>98</v>
      </c>
      <c r="C10" s="47" t="s">
        <v>100</v>
      </c>
      <c r="D10" s="46" t="s">
        <v>89</v>
      </c>
      <c r="E10" s="45"/>
      <c r="F10" s="45"/>
      <c r="G10" s="45">
        <f t="shared" si="1"/>
        <v>0</v>
      </c>
      <c r="H10" s="45">
        <f t="shared" si="0"/>
        <v>0</v>
      </c>
    </row>
    <row r="11" spans="1:8" ht="30" customHeight="1">
      <c r="A11" s="46">
        <v>7</v>
      </c>
      <c r="B11" s="47" t="s">
        <v>101</v>
      </c>
      <c r="C11" s="47" t="s">
        <v>102</v>
      </c>
      <c r="D11" s="46" t="s">
        <v>89</v>
      </c>
      <c r="E11" s="45"/>
      <c r="F11" s="45"/>
      <c r="G11" s="45">
        <f t="shared" si="1"/>
        <v>0</v>
      </c>
      <c r="H11" s="45">
        <f t="shared" si="0"/>
        <v>0</v>
      </c>
    </row>
    <row r="12" spans="1:8" ht="30" customHeight="1">
      <c r="A12" s="46">
        <v>8</v>
      </c>
      <c r="B12" s="47" t="s">
        <v>101</v>
      </c>
      <c r="C12" s="47" t="s">
        <v>103</v>
      </c>
      <c r="D12" s="46" t="s">
        <v>89</v>
      </c>
      <c r="E12" s="45"/>
      <c r="F12" s="45"/>
      <c r="G12" s="45">
        <f t="shared" si="1"/>
        <v>0</v>
      </c>
      <c r="H12" s="45">
        <f t="shared" si="0"/>
        <v>0</v>
      </c>
    </row>
    <row r="13" spans="1:8" ht="30" customHeight="1">
      <c r="A13" s="46">
        <v>9</v>
      </c>
      <c r="B13" s="47"/>
      <c r="C13" s="47"/>
      <c r="D13" s="47"/>
      <c r="E13" s="47"/>
      <c r="F13" s="48"/>
      <c r="G13" s="45"/>
      <c r="H13" s="45"/>
    </row>
    <row r="14" spans="1:8" ht="30" customHeight="1">
      <c r="A14" s="46">
        <v>10</v>
      </c>
      <c r="B14" s="47"/>
      <c r="C14" s="47"/>
      <c r="D14" s="47"/>
      <c r="E14" s="47"/>
      <c r="F14" s="48"/>
      <c r="G14" s="45"/>
      <c r="H14" s="45"/>
    </row>
    <row r="15" spans="1:8" ht="30" customHeight="1">
      <c r="A15" s="46">
        <v>11</v>
      </c>
      <c r="B15" s="49"/>
      <c r="C15" s="49"/>
      <c r="D15" s="49"/>
      <c r="E15" s="49"/>
      <c r="F15" s="50"/>
      <c r="G15" s="45"/>
      <c r="H15" s="45"/>
    </row>
    <row r="16" spans="1:8" ht="30" customHeight="1">
      <c r="A16" s="46">
        <v>12</v>
      </c>
      <c r="B16" s="49"/>
      <c r="C16" s="49"/>
      <c r="D16" s="49"/>
      <c r="E16" s="49"/>
      <c r="F16" s="50"/>
      <c r="G16" s="45"/>
      <c r="H16" s="45"/>
    </row>
  </sheetData>
  <mergeCells count="1">
    <mergeCell ref="A1:H1"/>
  </mergeCells>
  <phoneticPr fontId="23" type="noConversion"/>
  <pageMargins left="0.75" right="0.75" top="1" bottom="1" header="0.5" footer="0.5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汇总表</vt:lpstr>
      <vt:lpstr>整机进口采暖炉</vt:lpstr>
      <vt:lpstr>国产采暖炉</vt:lpstr>
      <vt:lpstr>壁挂炉辅材</vt:lpstr>
      <vt:lpstr>壁挂炉辅材!Print_Area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刘璋</dc:creator>
  <cp:lastModifiedBy>admin</cp:lastModifiedBy>
  <cp:lastPrinted>2023-04-21T10:43:02Z</cp:lastPrinted>
  <dcterms:created xsi:type="dcterms:W3CDTF">2015-06-05T18:19:00Z</dcterms:created>
  <dcterms:modified xsi:type="dcterms:W3CDTF">2023-05-18T01:22:22Z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348BC4D7486445DCB181365BBCCFA540</vt:lpwstr>
  </property>
  <property fmtid="{D5CDD505-2E9C-101B-9397-08002B2CF9AE}" pid="4" name="KSOReadingLayout">
    <vt:bool>true</vt:bool>
  </property>
</Properties>
</file>